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Stavební část" sheetId="3" r:id="rId3"/>
    <sheet name="002 - Elektroinstalace - ..." sheetId="4" r:id="rId4"/>
    <sheet name="003-SK - Slaboproud - Str..." sheetId="5" r:id="rId5"/>
    <sheet name="003-EKV - Slaboproud - El..." sheetId="6" r:id="rId6"/>
    <sheet name="003-EVR - Slaboproud - Ev..." sheetId="7" r:id="rId7"/>
    <sheet name="003-EPS - Slaboproud - El..." sheetId="8" r:id="rId8"/>
    <sheet name="003-KT - Slaboproud - kab..." sheetId="9" r:id="rId9"/>
    <sheet name="004 - Zdravotechnika" sheetId="10" r:id="rId10"/>
    <sheet name="005 - Vytápění" sheetId="11" r:id="rId11"/>
    <sheet name="006-OSP - Vzduchotechnika..." sheetId="12" r:id="rId12"/>
    <sheet name="006-ZČ3 - Vzduchotechnika..." sheetId="13" r:id="rId13"/>
    <sheet name="006-PZA - Vzduchotechnika..." sheetId="14" r:id="rId14"/>
    <sheet name="Pokyny pro vyplnění" sheetId="15" r:id="rId15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'000 - Vedlejší a ostatní ...'!$C$83:$K$131</definedName>
    <definedName name="_xlnm.Print_Area" localSheetId="1">'000 - Vedlejší a ostatní ...'!$C$4:$J$39,'000 - Vedlejší a ostatní ...'!$C$45:$J$65,'000 - Vedlejší a ostatní ...'!$C$71:$K$131</definedName>
    <definedName name="_xlnm.Print_Titles" localSheetId="1">'000 - Vedlejší a ostatní ...'!$83:$83</definedName>
    <definedName name="_xlnm._FilterDatabase" localSheetId="2" hidden="1">'001 - Stavební část'!$C$90:$K$548</definedName>
    <definedName name="_xlnm.Print_Area" localSheetId="2">'001 - Stavební část'!$C$4:$J$39,'001 - Stavební část'!$C$45:$J$72,'001 - Stavební část'!$C$78:$K$548</definedName>
    <definedName name="_xlnm.Print_Titles" localSheetId="2">'001 - Stavební část'!$90:$90</definedName>
    <definedName name="_xlnm._FilterDatabase" localSheetId="3" hidden="1">'002 - Elektroinstalace - ...'!$C$84:$K$207</definedName>
    <definedName name="_xlnm.Print_Area" localSheetId="3">'002 - Elektroinstalace - ...'!$C$4:$J$39,'002 - Elektroinstalace - ...'!$C$45:$J$66,'002 - Elektroinstalace - ...'!$C$72:$K$207</definedName>
    <definedName name="_xlnm.Print_Titles" localSheetId="3">'002 - Elektroinstalace - ...'!$84:$84</definedName>
    <definedName name="_xlnm._FilterDatabase" localSheetId="4" hidden="1">'003-SK - Slaboproud - Str...'!$C$92:$K$145</definedName>
    <definedName name="_xlnm.Print_Area" localSheetId="4">'003-SK - Slaboproud - Str...'!$C$4:$J$41,'003-SK - Slaboproud - Str...'!$C$47:$J$72,'003-SK - Slaboproud - Str...'!$C$78:$K$145</definedName>
    <definedName name="_xlnm.Print_Titles" localSheetId="4">'003-SK - Slaboproud - Str...'!$92:$92</definedName>
    <definedName name="_xlnm._FilterDatabase" localSheetId="5" hidden="1">'003-EKV - Slaboproud - El...'!$C$88:$K$123</definedName>
    <definedName name="_xlnm.Print_Area" localSheetId="5">'003-EKV - Slaboproud - El...'!$C$4:$J$41,'003-EKV - Slaboproud - El...'!$C$47:$J$68,'003-EKV - Slaboproud - El...'!$C$74:$K$123</definedName>
    <definedName name="_xlnm.Print_Titles" localSheetId="5">'003-EKV - Slaboproud - El...'!$88:$88</definedName>
    <definedName name="_xlnm._FilterDatabase" localSheetId="6" hidden="1">'003-EVR - Slaboproud - Ev...'!$C$88:$K$117</definedName>
    <definedName name="_xlnm.Print_Area" localSheetId="6">'003-EVR - Slaboproud - Ev...'!$C$4:$J$41,'003-EVR - Slaboproud - Ev...'!$C$47:$J$68,'003-EVR - Slaboproud - Ev...'!$C$74:$K$117</definedName>
    <definedName name="_xlnm.Print_Titles" localSheetId="6">'003-EVR - Slaboproud - Ev...'!$88:$88</definedName>
    <definedName name="_xlnm._FilterDatabase" localSheetId="7" hidden="1">'003-EPS - Slaboproud - El...'!$C$88:$K$125</definedName>
    <definedName name="_xlnm.Print_Area" localSheetId="7">'003-EPS - Slaboproud - El...'!$C$4:$J$41,'003-EPS - Slaboproud - El...'!$C$47:$J$68,'003-EPS - Slaboproud - El...'!$C$74:$K$125</definedName>
    <definedName name="_xlnm.Print_Titles" localSheetId="7">'003-EPS - Slaboproud - El...'!$88:$88</definedName>
    <definedName name="_xlnm._FilterDatabase" localSheetId="8" hidden="1">'003-KT - Slaboproud - kab...'!$C$88:$K$149</definedName>
    <definedName name="_xlnm.Print_Area" localSheetId="8">'003-KT - Slaboproud - kab...'!$C$4:$J$41,'003-KT - Slaboproud - kab...'!$C$47:$J$68,'003-KT - Slaboproud - kab...'!$C$74:$K$149</definedName>
    <definedName name="_xlnm.Print_Titles" localSheetId="8">'003-KT - Slaboproud - kab...'!$88:$88</definedName>
    <definedName name="_xlnm._FilterDatabase" localSheetId="9" hidden="1">'004 - Zdravotechnika'!$C$79:$K$101</definedName>
    <definedName name="_xlnm.Print_Area" localSheetId="9">'004 - Zdravotechnika'!$C$4:$J$39,'004 - Zdravotechnika'!$C$45:$J$61,'004 - Zdravotechnika'!$C$67:$K$101</definedName>
    <definedName name="_xlnm.Print_Titles" localSheetId="9">'004 - Zdravotechnika'!$79:$79</definedName>
    <definedName name="_xlnm._FilterDatabase" localSheetId="10" hidden="1">'005 - Vytápění'!$C$83:$K$155</definedName>
    <definedName name="_xlnm.Print_Area" localSheetId="10">'005 - Vytápění'!$C$4:$J$39,'005 - Vytápění'!$C$45:$J$65,'005 - Vytápění'!$C$71:$K$155</definedName>
    <definedName name="_xlnm.Print_Titles" localSheetId="10">'005 - Vytápění'!$83:$83</definedName>
    <definedName name="_xlnm._FilterDatabase" localSheetId="11" hidden="1">'006-OSP - Vzduchotechnika...'!$C$84:$K$107</definedName>
    <definedName name="_xlnm.Print_Area" localSheetId="11">'006-OSP - Vzduchotechnika...'!$C$4:$J$41,'006-OSP - Vzduchotechnika...'!$C$47:$J$64,'006-OSP - Vzduchotechnika...'!$C$70:$K$107</definedName>
    <definedName name="_xlnm.Print_Titles" localSheetId="11">'006-OSP - Vzduchotechnika...'!$84:$84</definedName>
    <definedName name="_xlnm._FilterDatabase" localSheetId="12" hidden="1">'006-ZČ3 - Vzduchotechnika...'!$C$85:$K$123</definedName>
    <definedName name="_xlnm.Print_Area" localSheetId="12">'006-ZČ3 - Vzduchotechnika...'!$C$4:$J$41,'006-ZČ3 - Vzduchotechnika...'!$C$47:$J$65,'006-ZČ3 - Vzduchotechnika...'!$C$71:$K$123</definedName>
    <definedName name="_xlnm.Print_Titles" localSheetId="12">'006-ZČ3 - Vzduchotechnika...'!$85:$85</definedName>
    <definedName name="_xlnm._FilterDatabase" localSheetId="13" hidden="1">'006-PZA - Vzduchotechnika...'!$C$85:$K$115</definedName>
    <definedName name="_xlnm.Print_Area" localSheetId="13">'006-PZA - Vzduchotechnika...'!$C$4:$J$41,'006-PZA - Vzduchotechnika...'!$C$47:$J$65,'006-PZA - Vzduchotechnika...'!$C$71:$K$115</definedName>
    <definedName name="_xlnm.Print_Titles" localSheetId="13">'006-PZA - Vzduchotechnika...'!$85:$85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9"/>
  <c r="J38"/>
  <c i="1" r="AY69"/>
  <c i="14" r="J37"/>
  <c i="1" r="AX69"/>
  <c i="14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82"/>
  <c r="J16"/>
  <c r="J14"/>
  <c r="J80"/>
  <c r="E7"/>
  <c r="E74"/>
  <c i="13" r="J39"/>
  <c r="J38"/>
  <c i="1" r="AY68"/>
  <c i="13" r="J37"/>
  <c i="1" r="AX68"/>
  <c i="13"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59"/>
  <c r="J19"/>
  <c r="J17"/>
  <c r="E17"/>
  <c r="F82"/>
  <c r="J16"/>
  <c r="J14"/>
  <c r="J80"/>
  <c r="E7"/>
  <c r="E50"/>
  <c i="12" r="J39"/>
  <c r="J38"/>
  <c i="1" r="AY67"/>
  <c i="12" r="J37"/>
  <c i="1" r="AX67"/>
  <c i="12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9"/>
  <c r="E77"/>
  <c r="F56"/>
  <c r="E54"/>
  <c r="J26"/>
  <c r="E26"/>
  <c r="J59"/>
  <c r="J25"/>
  <c r="J23"/>
  <c r="E23"/>
  <c r="J81"/>
  <c r="J22"/>
  <c r="J20"/>
  <c r="E20"/>
  <c r="F82"/>
  <c r="J19"/>
  <c r="J17"/>
  <c r="E17"/>
  <c r="F58"/>
  <c r="J16"/>
  <c r="J14"/>
  <c r="J79"/>
  <c r="E7"/>
  <c r="E73"/>
  <c i="11" r="J37"/>
  <c r="J36"/>
  <c i="1" r="AY65"/>
  <c i="11" r="J35"/>
  <c i="1" r="AX65"/>
  <c i="11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F80"/>
  <c r="F78"/>
  <c r="E76"/>
  <c r="F54"/>
  <c r="F52"/>
  <c r="E50"/>
  <c r="J24"/>
  <c r="E24"/>
  <c r="J55"/>
  <c r="J23"/>
  <c r="J21"/>
  <c r="E21"/>
  <c r="J80"/>
  <c r="J20"/>
  <c r="J18"/>
  <c r="E18"/>
  <c r="F55"/>
  <c r="J17"/>
  <c r="J12"/>
  <c r="J52"/>
  <c r="E7"/>
  <c r="E48"/>
  <c i="10" r="J37"/>
  <c r="J36"/>
  <c i="1" r="AY64"/>
  <c i="10" r="J35"/>
  <c i="1" r="AX64"/>
  <c i="10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54"/>
  <c r="J14"/>
  <c r="J12"/>
  <c r="J74"/>
  <c r="E7"/>
  <c r="E48"/>
  <c i="9" r="J39"/>
  <c r="J38"/>
  <c i="1" r="AY63"/>
  <c i="9" r="J37"/>
  <c i="1" r="AX63"/>
  <c i="9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6"/>
  <c r="E54"/>
  <c r="J26"/>
  <c r="E26"/>
  <c r="J59"/>
  <c r="J25"/>
  <c r="J23"/>
  <c r="E23"/>
  <c r="J58"/>
  <c r="J22"/>
  <c r="J20"/>
  <c r="E20"/>
  <c r="F59"/>
  <c r="J19"/>
  <c r="J17"/>
  <c r="E17"/>
  <c r="F85"/>
  <c r="J16"/>
  <c r="J14"/>
  <c r="J56"/>
  <c r="E7"/>
  <c r="E77"/>
  <c i="8" r="J39"/>
  <c r="J38"/>
  <c i="1" r="AY62"/>
  <c i="8" r="J37"/>
  <c i="1" r="AX62"/>
  <c i="8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6"/>
  <c r="E54"/>
  <c r="J26"/>
  <c r="E26"/>
  <c r="J59"/>
  <c r="J25"/>
  <c r="J23"/>
  <c r="E23"/>
  <c r="J85"/>
  <c r="J22"/>
  <c r="J20"/>
  <c r="E20"/>
  <c r="F59"/>
  <c r="J19"/>
  <c r="J17"/>
  <c r="E17"/>
  <c r="F85"/>
  <c r="J16"/>
  <c r="J14"/>
  <c r="J56"/>
  <c r="E7"/>
  <c r="E50"/>
  <c i="7" r="J39"/>
  <c r="J38"/>
  <c i="1" r="AY61"/>
  <c i="7" r="J37"/>
  <c i="1" r="AX61"/>
  <c i="7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BI91"/>
  <c r="BH91"/>
  <c r="BG91"/>
  <c r="BF91"/>
  <c r="T91"/>
  <c r="T90"/>
  <c r="R91"/>
  <c r="R90"/>
  <c r="P91"/>
  <c r="P90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56"/>
  <c r="E7"/>
  <c r="E77"/>
  <c i="6" r="J39"/>
  <c r="J38"/>
  <c i="1" r="AY60"/>
  <c i="6" r="J37"/>
  <c i="1" r="AX60"/>
  <c i="6"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6"/>
  <c r="E54"/>
  <c r="J26"/>
  <c r="E26"/>
  <c r="J59"/>
  <c r="J25"/>
  <c r="J23"/>
  <c r="E23"/>
  <c r="J85"/>
  <c r="J22"/>
  <c r="J20"/>
  <c r="E20"/>
  <c r="F86"/>
  <c r="J19"/>
  <c r="J17"/>
  <c r="E17"/>
  <c r="F85"/>
  <c r="J16"/>
  <c r="J14"/>
  <c r="J83"/>
  <c r="E7"/>
  <c r="E50"/>
  <c i="5" r="J39"/>
  <c r="J38"/>
  <c i="1" r="AY59"/>
  <c i="5" r="J37"/>
  <c i="1" r="AX59"/>
  <c i="5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F87"/>
  <c r="E85"/>
  <c r="F56"/>
  <c r="E54"/>
  <c r="J26"/>
  <c r="E26"/>
  <c r="J59"/>
  <c r="J25"/>
  <c r="J23"/>
  <c r="E23"/>
  <c r="J89"/>
  <c r="J22"/>
  <c r="J20"/>
  <c r="E20"/>
  <c r="F90"/>
  <c r="J19"/>
  <c r="J17"/>
  <c r="E17"/>
  <c r="F89"/>
  <c r="J16"/>
  <c r="J14"/>
  <c r="J87"/>
  <c r="E7"/>
  <c r="E81"/>
  <c i="4" r="J37"/>
  <c r="J36"/>
  <c i="1" r="AY57"/>
  <c i="4" r="J35"/>
  <c i="1" r="AX57"/>
  <c i="4"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9"/>
  <c r="E77"/>
  <c r="F52"/>
  <c r="E50"/>
  <c r="J24"/>
  <c r="E24"/>
  <c r="J82"/>
  <c r="J23"/>
  <c r="J21"/>
  <c r="E21"/>
  <c r="J81"/>
  <c r="J20"/>
  <c r="J18"/>
  <c r="E18"/>
  <c r="F55"/>
  <c r="J17"/>
  <c r="J15"/>
  <c r="E15"/>
  <c r="F54"/>
  <c r="J14"/>
  <c r="J12"/>
  <c r="J79"/>
  <c r="E7"/>
  <c r="E48"/>
  <c i="3" r="J37"/>
  <c r="J36"/>
  <c i="1" r="AY56"/>
  <c i="3" r="J35"/>
  <c i="1" r="AX56"/>
  <c i="3" r="BI541"/>
  <c r="BH541"/>
  <c r="BG541"/>
  <c r="BF541"/>
  <c r="T541"/>
  <c r="T540"/>
  <c r="R541"/>
  <c r="R540"/>
  <c r="P541"/>
  <c r="P540"/>
  <c r="BI537"/>
  <c r="BH537"/>
  <c r="BG537"/>
  <c r="BF537"/>
  <c r="T537"/>
  <c r="R537"/>
  <c r="P537"/>
  <c r="BI534"/>
  <c r="BH534"/>
  <c r="BG534"/>
  <c r="BF534"/>
  <c r="T534"/>
  <c r="R534"/>
  <c r="P534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1"/>
  <c r="BH501"/>
  <c r="BG501"/>
  <c r="BF501"/>
  <c r="T501"/>
  <c r="R501"/>
  <c r="P501"/>
  <c r="BI494"/>
  <c r="BH494"/>
  <c r="BG494"/>
  <c r="BF494"/>
  <c r="T494"/>
  <c r="R494"/>
  <c r="P494"/>
  <c r="BI490"/>
  <c r="BH490"/>
  <c r="BG490"/>
  <c r="BF490"/>
  <c r="T490"/>
  <c r="R490"/>
  <c r="P490"/>
  <c r="BI483"/>
  <c r="BH483"/>
  <c r="BG483"/>
  <c r="BF483"/>
  <c r="T483"/>
  <c r="R483"/>
  <c r="P483"/>
  <c r="BI476"/>
  <c r="BH476"/>
  <c r="BG476"/>
  <c r="BF476"/>
  <c r="T476"/>
  <c r="R476"/>
  <c r="P476"/>
  <c r="BI467"/>
  <c r="BH467"/>
  <c r="BG467"/>
  <c r="BF467"/>
  <c r="T467"/>
  <c r="R467"/>
  <c r="P467"/>
  <c r="BI458"/>
  <c r="BH458"/>
  <c r="BG458"/>
  <c r="BF458"/>
  <c r="T458"/>
  <c r="R458"/>
  <c r="P458"/>
  <c r="BI448"/>
  <c r="BH448"/>
  <c r="BG448"/>
  <c r="BF448"/>
  <c r="T448"/>
  <c r="R448"/>
  <c r="P448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26"/>
  <c r="BH426"/>
  <c r="BG426"/>
  <c r="BF426"/>
  <c r="T426"/>
  <c r="R426"/>
  <c r="P426"/>
  <c r="BI420"/>
  <c r="BH420"/>
  <c r="BG420"/>
  <c r="BF420"/>
  <c r="T420"/>
  <c r="R420"/>
  <c r="P420"/>
  <c r="BI414"/>
  <c r="BH414"/>
  <c r="BG414"/>
  <c r="BF414"/>
  <c r="T414"/>
  <c r="R414"/>
  <c r="P414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4"/>
  <c r="BH374"/>
  <c r="BG374"/>
  <c r="BF374"/>
  <c r="T374"/>
  <c r="R374"/>
  <c r="P374"/>
  <c r="BI368"/>
  <c r="BH368"/>
  <c r="BG368"/>
  <c r="BF368"/>
  <c r="T368"/>
  <c r="R368"/>
  <c r="P368"/>
  <c r="BI363"/>
  <c r="BH363"/>
  <c r="BG363"/>
  <c r="BF363"/>
  <c r="T363"/>
  <c r="T362"/>
  <c r="R363"/>
  <c r="R362"/>
  <c r="P363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3"/>
  <c r="BH343"/>
  <c r="BG343"/>
  <c r="BF343"/>
  <c r="T343"/>
  <c r="R343"/>
  <c r="P343"/>
  <c r="BI338"/>
  <c r="BH338"/>
  <c r="BG338"/>
  <c r="BF338"/>
  <c r="T338"/>
  <c r="R338"/>
  <c r="P338"/>
  <c r="BI331"/>
  <c r="BH331"/>
  <c r="BG331"/>
  <c r="BF331"/>
  <c r="T331"/>
  <c r="R331"/>
  <c r="P331"/>
  <c r="BI324"/>
  <c r="BH324"/>
  <c r="BG324"/>
  <c r="BF324"/>
  <c r="T324"/>
  <c r="R324"/>
  <c r="P324"/>
  <c r="BI315"/>
  <c r="BH315"/>
  <c r="BG315"/>
  <c r="BF315"/>
  <c r="T315"/>
  <c r="R315"/>
  <c r="P315"/>
  <c r="BI308"/>
  <c r="BH308"/>
  <c r="BG308"/>
  <c r="BF308"/>
  <c r="T308"/>
  <c r="R308"/>
  <c r="P308"/>
  <c r="BI301"/>
  <c r="BH301"/>
  <c r="BG301"/>
  <c r="BF301"/>
  <c r="T301"/>
  <c r="R301"/>
  <c r="P301"/>
  <c r="BI296"/>
  <c r="BH296"/>
  <c r="BG296"/>
  <c r="BF296"/>
  <c r="T296"/>
  <c r="R296"/>
  <c r="P296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4"/>
  <c r="BH264"/>
  <c r="BG264"/>
  <c r="BF264"/>
  <c r="T264"/>
  <c r="R264"/>
  <c r="P264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0"/>
  <c r="BH230"/>
  <c r="BG230"/>
  <c r="BF230"/>
  <c r="T230"/>
  <c r="R230"/>
  <c r="P230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203"/>
  <c r="BH203"/>
  <c r="BG203"/>
  <c r="BF203"/>
  <c r="T203"/>
  <c r="R203"/>
  <c r="P203"/>
  <c r="BI197"/>
  <c r="BH197"/>
  <c r="BG197"/>
  <c r="BF197"/>
  <c r="T197"/>
  <c r="R197"/>
  <c r="P197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71"/>
  <c r="BH171"/>
  <c r="BG171"/>
  <c r="BF171"/>
  <c r="T171"/>
  <c r="R171"/>
  <c r="P171"/>
  <c r="BI164"/>
  <c r="BH164"/>
  <c r="BG164"/>
  <c r="BF164"/>
  <c r="T164"/>
  <c r="R164"/>
  <c r="P164"/>
  <c r="BI157"/>
  <c r="BH157"/>
  <c r="BG157"/>
  <c r="BF157"/>
  <c r="T157"/>
  <c r="R157"/>
  <c r="P157"/>
  <c r="BI149"/>
  <c r="BH149"/>
  <c r="BG149"/>
  <c r="BF149"/>
  <c r="T149"/>
  <c r="R149"/>
  <c r="P149"/>
  <c r="BI142"/>
  <c r="BH142"/>
  <c r="BG142"/>
  <c r="BF142"/>
  <c r="T142"/>
  <c r="R142"/>
  <c r="P142"/>
  <c r="BI136"/>
  <c r="BH136"/>
  <c r="BG136"/>
  <c r="BF136"/>
  <c r="T136"/>
  <c r="R136"/>
  <c r="P136"/>
  <c r="BI129"/>
  <c r="BH129"/>
  <c r="BG129"/>
  <c r="BF129"/>
  <c r="T129"/>
  <c r="R129"/>
  <c r="P129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4"/>
  <c r="BH94"/>
  <c r="BG94"/>
  <c r="BF94"/>
  <c r="T94"/>
  <c r="T93"/>
  <c r="R94"/>
  <c r="R93"/>
  <c r="P94"/>
  <c r="P93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2" r="J37"/>
  <c r="J36"/>
  <c i="1" r="AY55"/>
  <c i="2" r="J35"/>
  <c i="1" r="AX55"/>
  <c i="2" r="BI129"/>
  <c r="BH129"/>
  <c r="BG129"/>
  <c r="BF129"/>
  <c r="T129"/>
  <c r="T128"/>
  <c r="R129"/>
  <c r="R128"/>
  <c r="P129"/>
  <c r="P128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1" r="L50"/>
  <c r="AM50"/>
  <c r="AM49"/>
  <c r="L49"/>
  <c r="AM47"/>
  <c r="L47"/>
  <c r="L45"/>
  <c r="L44"/>
  <c i="3" r="BK149"/>
  <c r="J380"/>
  <c r="BK331"/>
  <c i="4" r="J97"/>
  <c r="BK132"/>
  <c i="5" r="BK122"/>
  <c i="6" r="BK120"/>
  <c i="9" r="J113"/>
  <c i="10" r="J84"/>
  <c i="11" r="J102"/>
  <c i="13" r="J122"/>
  <c r="J88"/>
  <c i="14" r="BK95"/>
  <c r="BK108"/>
  <c i="3" r="BK458"/>
  <c r="BK448"/>
  <c r="BK387"/>
  <c r="J102"/>
  <c i="4" r="J95"/>
  <c r="BK97"/>
  <c r="J195"/>
  <c i="5" r="J135"/>
  <c i="7" r="BK116"/>
  <c i="9" r="J103"/>
  <c i="10" r="J100"/>
  <c i="12" r="J98"/>
  <c i="13" r="J94"/>
  <c i="2" r="BK103"/>
  <c i="3" r="BK501"/>
  <c r="BK355"/>
  <c i="4" r="BK107"/>
  <c r="J124"/>
  <c i="6" r="BK109"/>
  <c i="7" r="BK112"/>
  <c i="9" r="J141"/>
  <c i="11" r="BK96"/>
  <c r="J134"/>
  <c i="14" r="J88"/>
  <c i="3" r="BK276"/>
  <c r="J407"/>
  <c r="BK315"/>
  <c i="4" r="J178"/>
  <c i="5" r="BK137"/>
  <c i="6" r="J106"/>
  <c i="9" r="BK120"/>
  <c i="10" r="BK100"/>
  <c i="11" r="BK136"/>
  <c i="13" r="BK112"/>
  <c i="14" r="J93"/>
  <c i="3" r="BK157"/>
  <c r="J394"/>
  <c r="BK363"/>
  <c i="4" r="J183"/>
  <c i="5" r="BK119"/>
  <c i="6" r="J111"/>
  <c i="8" r="BK115"/>
  <c i="9" r="J93"/>
  <c i="11" r="BK132"/>
  <c i="13" r="J106"/>
  <c i="14" r="BK98"/>
  <c i="3" r="J290"/>
  <c r="J368"/>
  <c r="BK403"/>
  <c i="4" r="BK187"/>
  <c r="BK124"/>
  <c i="5" r="J99"/>
  <c i="6" r="BK104"/>
  <c i="8" r="J105"/>
  <c i="10" r="J98"/>
  <c i="11" r="J87"/>
  <c i="13" r="J116"/>
  <c i="14" r="J110"/>
  <c i="3" r="J270"/>
  <c r="J149"/>
  <c i="4" r="J93"/>
  <c r="J202"/>
  <c i="6" r="BK118"/>
  <c i="7" r="BK94"/>
  <c i="9" r="BK126"/>
  <c i="11" r="BK109"/>
  <c r="J107"/>
  <c i="13" r="J92"/>
  <c i="3" r="J397"/>
  <c r="J338"/>
  <c i="4" r="J204"/>
  <c r="BK176"/>
  <c r="BK89"/>
  <c i="5" r="J133"/>
  <c i="7" r="J105"/>
  <c i="9" r="BK132"/>
  <c i="11" r="J148"/>
  <c r="J96"/>
  <c i="13" r="J108"/>
  <c i="2" r="BK97"/>
  <c i="3" r="J324"/>
  <c r="BK250"/>
  <c r="BK171"/>
  <c r="BK397"/>
  <c i="4" r="J197"/>
  <c r="J149"/>
  <c i="6" r="J122"/>
  <c i="8" r="BK107"/>
  <c i="9" r="BK124"/>
  <c i="10" r="J94"/>
  <c i="11" r="BK130"/>
  <c i="13" r="J112"/>
  <c i="2" r="BK87"/>
  <c i="3" r="BK237"/>
  <c r="BK102"/>
  <c r="BK521"/>
  <c i="4" r="J165"/>
  <c r="J189"/>
  <c i="5" r="BK131"/>
  <c i="6" r="BK99"/>
  <c i="8" r="J113"/>
  <c i="9" r="BK135"/>
  <c i="11" r="J136"/>
  <c i="12" r="BK88"/>
  <c i="13" r="BK100"/>
  <c i="2" r="BK110"/>
  <c i="3" r="J432"/>
  <c r="BK183"/>
  <c r="J529"/>
  <c i="4" r="BK118"/>
  <c r="J126"/>
  <c i="5" r="J124"/>
  <c i="7" r="J107"/>
  <c i="8" r="BK118"/>
  <c i="9" r="BK109"/>
  <c i="11" r="J138"/>
  <c i="13" r="BK90"/>
  <c i="14" r="J100"/>
  <c i="3" r="J383"/>
  <c r="BK243"/>
  <c r="BK283"/>
  <c i="4" r="BK159"/>
  <c r="J103"/>
  <c i="5" r="J142"/>
  <c i="6" r="BK111"/>
  <c i="8" r="BK97"/>
  <c i="11" r="J144"/>
  <c r="BK89"/>
  <c i="13" r="BK106"/>
  <c i="1" r="AS66"/>
  <c i="4" r="J185"/>
  <c i="6" r="J91"/>
  <c i="8" r="J91"/>
  <c i="9" r="BK141"/>
  <c i="11" r="J128"/>
  <c i="12" r="J90"/>
  <c i="14" r="J106"/>
  <c i="3" r="J426"/>
  <c r="J435"/>
  <c r="J276"/>
  <c r="J296"/>
  <c i="4" r="BK174"/>
  <c r="J105"/>
  <c i="5" r="BK144"/>
  <c i="7" r="J94"/>
  <c i="9" r="J126"/>
  <c i="10" r="BK86"/>
  <c i="11" r="BK100"/>
  <c i="13" r="J98"/>
  <c i="2" r="J93"/>
  <c i="3" r="J183"/>
  <c r="BK210"/>
  <c r="BK197"/>
  <c i="4" r="J169"/>
  <c r="J128"/>
  <c i="5" r="J137"/>
  <c i="7" r="BK110"/>
  <c i="8" r="BK111"/>
  <c r="BK124"/>
  <c i="9" r="J120"/>
  <c i="11" r="J152"/>
  <c i="13" r="J110"/>
  <c r="J114"/>
  <c i="14" r="J108"/>
  <c i="2" r="BK129"/>
  <c i="3" r="BK240"/>
  <c r="J458"/>
  <c r="J403"/>
  <c i="4" r="J151"/>
  <c r="BK165"/>
  <c i="5" r="BK108"/>
  <c i="6" r="BK113"/>
  <c i="8" r="J100"/>
  <c i="9" r="BK113"/>
  <c i="10" r="BK82"/>
  <c i="11" r="J92"/>
  <c i="14" r="J98"/>
  <c i="3" r="J400"/>
  <c r="BK352"/>
  <c i="4" r="BK195"/>
  <c r="J153"/>
  <c r="J111"/>
  <c i="5" r="J119"/>
  <c i="7" r="BK99"/>
  <c i="9" r="BK137"/>
  <c i="11" r="BK113"/>
  <c r="BK111"/>
  <c i="13" r="J102"/>
  <c i="3" r="J511"/>
  <c r="BK116"/>
  <c r="BK541"/>
  <c i="4" r="J176"/>
  <c r="BK101"/>
  <c i="5" r="J122"/>
  <c i="7" r="J110"/>
  <c i="9" r="J135"/>
  <c i="11" r="J119"/>
  <c i="12" r="BK102"/>
  <c i="13" r="BK110"/>
  <c i="3" r="J467"/>
  <c r="J494"/>
  <c r="J501"/>
  <c i="4" r="BK105"/>
  <c r="J109"/>
  <c i="5" r="J101"/>
  <c i="7" r="J103"/>
  <c i="8" r="J102"/>
  <c i="10" r="BK96"/>
  <c i="11" r="J115"/>
  <c i="13" r="J104"/>
  <c i="2" r="J87"/>
  <c i="3" r="BK121"/>
  <c r="J448"/>
  <c r="J525"/>
  <c i="4" r="J144"/>
  <c r="BK93"/>
  <c i="5" r="J106"/>
  <c i="7" r="BK97"/>
  <c i="9" r="J137"/>
  <c i="10" r="BK90"/>
  <c i="11" r="BK121"/>
  <c i="13" r="J118"/>
  <c i="2" r="J97"/>
  <c i="3" r="J142"/>
  <c r="J521"/>
  <c i="4" r="BK172"/>
  <c r="BK161"/>
  <c i="5" r="BK124"/>
  <c i="7" r="BK105"/>
  <c i="9" r="J132"/>
  <c r="J105"/>
  <c i="11" r="BK98"/>
  <c i="13" r="BK96"/>
  <c i="2" r="J122"/>
  <c i="3" r="J237"/>
  <c r="J541"/>
  <c i="4" r="BK103"/>
  <c r="BK180"/>
  <c i="5" r="BK96"/>
  <c i="7" r="J114"/>
  <c i="8" r="J111"/>
  <c i="11" r="J125"/>
  <c i="12" r="J86"/>
  <c i="3" r="J308"/>
  <c i="4" r="BK191"/>
  <c r="BK140"/>
  <c r="BK136"/>
  <c i="5" r="BK112"/>
  <c i="7" r="J97"/>
  <c i="8" r="BK100"/>
  <c i="11" r="J100"/>
  <c i="12" r="BK106"/>
  <c i="2" r="J129"/>
  <c i="3" r="J230"/>
  <c r="J197"/>
  <c r="J537"/>
  <c i="4" r="BK87"/>
  <c r="BK193"/>
  <c i="6" r="J115"/>
  <c i="8" r="BK120"/>
  <c i="9" r="BK117"/>
  <c i="10" r="J86"/>
  <c i="11" r="BK140"/>
  <c i="13" r="BK88"/>
  <c i="3" r="BK374"/>
  <c r="BK394"/>
  <c r="BK483"/>
  <c i="4" r="J87"/>
  <c r="J191"/>
  <c i="5" r="J114"/>
  <c i="6" r="J109"/>
  <c i="8" r="J97"/>
  <c i="9" r="J124"/>
  <c i="11" r="BK94"/>
  <c i="12" r="J94"/>
  <c i="14" r="J112"/>
  <c i="3" r="BK359"/>
  <c r="J129"/>
  <c r="BK129"/>
  <c i="4" r="J136"/>
  <c r="BK163"/>
  <c i="6" r="J97"/>
  <c i="8" r="BK122"/>
  <c i="9" r="J107"/>
  <c i="10" r="BK88"/>
  <c i="11" r="BK154"/>
  <c i="13" r="BK108"/>
  <c i="14" r="J114"/>
  <c i="3" r="BK136"/>
  <c r="J164"/>
  <c r="J507"/>
  <c i="4" r="J206"/>
  <c r="BK138"/>
  <c i="5" r="J112"/>
  <c i="8" r="BK91"/>
  <c i="9" r="J91"/>
  <c i="11" r="J146"/>
  <c r="J113"/>
  <c i="13" r="BK92"/>
  <c i="3" r="J343"/>
  <c r="BK400"/>
  <c r="BK142"/>
  <c i="4" r="J116"/>
  <c r="BK153"/>
  <c r="J120"/>
  <c i="6" r="BK95"/>
  <c i="8" r="BK113"/>
  <c i="9" r="BK103"/>
  <c i="11" r="J121"/>
  <c i="13" r="BK98"/>
  <c i="3" r="J176"/>
  <c r="BK324"/>
  <c r="BK525"/>
  <c i="4" r="J200"/>
  <c r="BK116"/>
  <c i="6" r="J93"/>
  <c i="7" r="J99"/>
  <c i="9" r="J111"/>
  <c i="11" r="BK87"/>
  <c r="J132"/>
  <c i="3" r="J363"/>
  <c r="J414"/>
  <c r="BK176"/>
  <c i="4" r="BK200"/>
  <c r="BK95"/>
  <c i="5" r="J131"/>
  <c i="7" r="J116"/>
  <c i="9" r="J122"/>
  <c i="11" r="BK150"/>
  <c i="13" r="BK120"/>
  <c i="14" r="BK104"/>
  <c i="3" r="J224"/>
  <c r="BK435"/>
  <c r="BK290"/>
  <c i="4" r="BK185"/>
  <c r="BK134"/>
  <c i="5" r="BK129"/>
  <c i="6" r="J95"/>
  <c i="9" r="J101"/>
  <c r="BK95"/>
  <c i="11" r="J130"/>
  <c i="12" r="J106"/>
  <c i="14" r="BK88"/>
  <c i="3" r="BK109"/>
  <c r="BK264"/>
  <c r="J359"/>
  <c r="BK94"/>
  <c i="4" r="J118"/>
  <c i="6" r="BK101"/>
  <c i="8" r="J118"/>
  <c i="9" r="J128"/>
  <c i="10" r="BK98"/>
  <c i="11" r="BK128"/>
  <c i="14" r="BK106"/>
  <c i="3" r="BK368"/>
  <c r="J264"/>
  <c r="J483"/>
  <c i="4" r="BK183"/>
  <c r="J91"/>
  <c i="6" r="BK106"/>
  <c i="8" r="J107"/>
  <c i="9" r="BK139"/>
  <c i="11" r="BK107"/>
  <c i="12" r="J88"/>
  <c i="14" r="BK114"/>
  <c i="3" r="J283"/>
  <c r="BK164"/>
  <c r="BK476"/>
  <c i="4" r="J174"/>
  <c r="J122"/>
  <c r="BK126"/>
  <c i="5" r="BK114"/>
  <c i="7" r="BK103"/>
  <c i="9" r="BK122"/>
  <c i="10" r="J90"/>
  <c i="11" r="J154"/>
  <c i="13" r="BK116"/>
  <c i="2" r="J116"/>
  <c i="3" r="BK270"/>
  <c r="J116"/>
  <c r="BK414"/>
  <c i="4" r="J114"/>
  <c r="J101"/>
  <c i="5" r="J116"/>
  <c i="7" r="BK101"/>
  <c i="9" r="BK91"/>
  <c i="10" r="J92"/>
  <c i="11" r="BK152"/>
  <c i="12" r="J100"/>
  <c i="3" r="BK380"/>
  <c r="BK494"/>
  <c r="J349"/>
  <c i="4" r="BK169"/>
  <c r="BK155"/>
  <c i="5" r="BK133"/>
  <c i="9" r="J139"/>
  <c i="10" r="BK84"/>
  <c i="11" r="BK125"/>
  <c i="3" r="J157"/>
  <c r="BK515"/>
  <c i="4" r="BK178"/>
  <c r="BK120"/>
  <c i="5" r="BK140"/>
  <c i="6" r="BK97"/>
  <c i="9" r="J146"/>
  <c r="BK115"/>
  <c i="11" r="BK117"/>
  <c i="13" r="BK118"/>
  <c i="14" r="BK100"/>
  <c i="3" r="BK511"/>
  <c r="BK343"/>
  <c r="J171"/>
  <c i="4" r="BK202"/>
  <c r="J99"/>
  <c i="5" r="BK101"/>
  <c i="8" r="BK109"/>
  <c i="9" r="J115"/>
  <c i="10" r="BK94"/>
  <c i="11" r="BK92"/>
  <c i="13" r="J96"/>
  <c i="3" r="J331"/>
  <c r="J301"/>
  <c r="BK217"/>
  <c i="4" r="J134"/>
  <c r="BK111"/>
  <c i="5" r="J129"/>
  <c i="8" r="J124"/>
  <c i="9" r="J109"/>
  <c i="11" r="J150"/>
  <c r="J123"/>
  <c i="13" r="J100"/>
  <c i="2" r="BK122"/>
  <c i="3" r="J210"/>
  <c r="BK301"/>
  <c i="4" r="BK128"/>
  <c r="BK114"/>
  <c i="5" r="BK126"/>
  <c i="7" r="J91"/>
  <c i="9" r="BK130"/>
  <c r="BK99"/>
  <c i="11" r="BK134"/>
  <c i="12" r="J96"/>
  <c i="14" r="BK102"/>
  <c i="3" r="J355"/>
  <c r="J273"/>
  <c r="BK273"/>
  <c r="BK190"/>
  <c i="4" r="J163"/>
  <c i="5" r="J126"/>
  <c i="7" r="BK107"/>
  <c i="9" r="BK101"/>
  <c i="11" r="BK102"/>
  <c r="J98"/>
  <c i="13" r="BK102"/>
  <c i="2" r="BK93"/>
  <c i="3" r="BK338"/>
  <c r="BK534"/>
  <c i="4" r="J180"/>
  <c r="J89"/>
  <c i="5" r="BK99"/>
  <c i="6" r="J99"/>
  <c i="8" r="J93"/>
  <c i="10" r="J96"/>
  <c i="11" r="BK105"/>
  <c i="12" r="J102"/>
  <c i="14" r="BK110"/>
  <c i="2" r="J103"/>
  <c i="3" r="J490"/>
  <c r="J109"/>
  <c i="4" r="J130"/>
  <c r="BK109"/>
  <c r="BK99"/>
  <c i="6" r="BK91"/>
  <c i="8" r="BK93"/>
  <c i="9" r="BK93"/>
  <c i="11" r="J105"/>
  <c i="12" r="BK100"/>
  <c i="13" r="J90"/>
  <c i="2" r="BK119"/>
  <c i="3" r="BK230"/>
  <c r="BK203"/>
  <c r="J315"/>
  <c r="BK529"/>
  <c i="4" r="J161"/>
  <c r="J132"/>
  <c i="5" r="BK116"/>
  <c i="6" r="BK122"/>
  <c i="8" r="BK105"/>
  <c i="9" r="BK111"/>
  <c i="11" r="J140"/>
  <c i="12" r="BK90"/>
  <c i="13" r="BK104"/>
  <c i="3" r="BK407"/>
  <c r="BK383"/>
  <c r="J217"/>
  <c i="4" r="J146"/>
  <c r="J172"/>
  <c r="J140"/>
  <c i="5" r="BK110"/>
  <c i="7" r="BK114"/>
  <c i="9" r="J144"/>
  <c i="10" r="J88"/>
  <c i="11" r="J111"/>
  <c i="12" r="J104"/>
  <c i="2" r="BK116"/>
  <c i="3" r="J240"/>
  <c r="BK257"/>
  <c i="4" r="J187"/>
  <c r="J157"/>
  <c i="5" r="J144"/>
  <c r="J103"/>
  <c i="8" r="BK95"/>
  <c i="9" r="BK105"/>
  <c i="11" r="BK148"/>
  <c r="J109"/>
  <c i="13" r="BK122"/>
  <c i="2" r="J119"/>
  <c i="3" r="J515"/>
  <c r="J387"/>
  <c r="J121"/>
  <c i="4" r="J193"/>
  <c r="J167"/>
  <c i="5" r="J110"/>
  <c i="6" r="BK93"/>
  <c i="8" r="J109"/>
  <c i="9" r="BK97"/>
  <c i="11" r="J89"/>
  <c r="BK119"/>
  <c i="13" r="BK114"/>
  <c i="3" r="BK432"/>
  <c r="J420"/>
  <c r="J352"/>
  <c r="J257"/>
  <c i="4" r="BK206"/>
  <c r="BK146"/>
  <c r="BK189"/>
  <c i="6" r="J120"/>
  <c i="8" r="J122"/>
  <c i="9" r="BK146"/>
  <c i="11" r="BK144"/>
  <c i="12" r="BK96"/>
  <c i="14" r="J95"/>
  <c i="3" r="J250"/>
  <c r="J374"/>
  <c i="4" r="BK197"/>
  <c r="J138"/>
  <c r="BK142"/>
  <c i="5" r="BK103"/>
  <c i="6" r="J118"/>
  <c i="8" r="J95"/>
  <c i="9" r="J97"/>
  <c i="11" r="BK142"/>
  <c r="BK146"/>
  <c i="12" r="BK104"/>
  <c i="14" r="BK90"/>
  <c i="1" r="AS58"/>
  <c i="3" r="BK467"/>
  <c i="4" r="BK167"/>
  <c r="J159"/>
  <c i="5" r="BK135"/>
  <c i="6" r="BK115"/>
  <c i="9" r="BK144"/>
  <c r="J117"/>
  <c i="11" r="BK123"/>
  <c i="12" r="J92"/>
  <c i="3" r="BK426"/>
  <c r="J136"/>
  <c r="J243"/>
  <c i="4" r="BK122"/>
  <c r="BK149"/>
  <c i="5" r="BK142"/>
  <c i="7" r="J112"/>
  <c i="8" r="BK102"/>
  <c i="9" r="J130"/>
  <c i="11" r="J117"/>
  <c i="12" r="BK92"/>
  <c i="14" r="J90"/>
  <c i="3" r="BK349"/>
  <c r="BK224"/>
  <c r="BK420"/>
  <c i="4" r="J107"/>
  <c i="5" r="BK106"/>
  <c i="6" r="J101"/>
  <c i="8" r="J115"/>
  <c i="9" r="BK128"/>
  <c i="11" r="J142"/>
  <c i="12" r="BK98"/>
  <c i="13" r="BK94"/>
  <c i="2" r="J110"/>
  <c i="3" r="J94"/>
  <c r="J476"/>
  <c r="J439"/>
  <c i="4" r="BK157"/>
  <c r="BK151"/>
  <c i="6" r="J113"/>
  <c i="7" r="BK91"/>
  <c i="9" r="J95"/>
  <c i="10" r="BK92"/>
  <c i="11" r="J94"/>
  <c i="14" r="J102"/>
  <c i="3" r="BK308"/>
  <c r="BK490"/>
  <c r="J534"/>
  <c i="4" r="J142"/>
  <c r="BK91"/>
  <c i="5" r="J96"/>
  <c i="7" r="J101"/>
  <c i="9" r="BK148"/>
  <c i="10" r="J82"/>
  <c i="12" r="BK94"/>
  <c i="14" r="BK112"/>
  <c i="3" r="J190"/>
  <c r="BK439"/>
  <c r="BK537"/>
  <c i="4" r="BK144"/>
  <c r="BK204"/>
  <c i="5" r="J108"/>
  <c i="6" r="J104"/>
  <c i="9" r="J99"/>
  <c r="BK107"/>
  <c i="11" r="BK115"/>
  <c i="12" r="BK86"/>
  <c i="14" r="BK93"/>
  <c i="3" r="BK507"/>
  <c r="J203"/>
  <c r="BK296"/>
  <c i="4" r="J155"/>
  <c r="BK130"/>
  <c i="5" r="J140"/>
  <c i="8" r="J120"/>
  <c i="9" r="J148"/>
  <c i="11" r="BK138"/>
  <c i="13" r="J120"/>
  <c i="14" r="J104"/>
  <c i="2" l="1" r="P86"/>
  <c r="R96"/>
  <c i="3" r="R289"/>
  <c r="R367"/>
  <c r="R438"/>
  <c i="4" r="P86"/>
  <c r="T113"/>
  <c r="P171"/>
  <c r="T182"/>
  <c i="5" r="T98"/>
  <c r="T121"/>
  <c r="BK139"/>
  <c r="J139"/>
  <c r="J71"/>
  <c i="6" r="P90"/>
  <c r="T103"/>
  <c r="R117"/>
  <c i="7" r="T96"/>
  <c i="8" r="BK90"/>
  <c r="P99"/>
  <c r="BK117"/>
  <c r="J117"/>
  <c r="J67"/>
  <c i="9" r="P90"/>
  <c r="BK143"/>
  <c r="J143"/>
  <c r="J67"/>
  <c i="11" r="BK91"/>
  <c r="J91"/>
  <c r="J62"/>
  <c r="BK104"/>
  <c r="J104"/>
  <c r="J63"/>
  <c i="13" r="BK87"/>
  <c r="BK86"/>
  <c r="J86"/>
  <c i="6" r="BK90"/>
  <c r="J90"/>
  <c r="J64"/>
  <c r="T108"/>
  <c i="9" r="P119"/>
  <c r="P134"/>
  <c i="11" r="P86"/>
  <c r="R127"/>
  <c i="13" r="R87"/>
  <c r="R86"/>
  <c i="2" r="P96"/>
  <c i="5" r="R98"/>
  <c r="R128"/>
  <c i="6" r="BK103"/>
  <c r="J103"/>
  <c r="J65"/>
  <c r="T117"/>
  <c i="7" r="BK109"/>
  <c r="J109"/>
  <c r="J67"/>
  <c i="8" r="P90"/>
  <c r="R104"/>
  <c i="9" r="BK119"/>
  <c r="J119"/>
  <c r="J65"/>
  <c r="T134"/>
  <c i="11" r="T86"/>
  <c r="BK127"/>
  <c r="J127"/>
  <c r="J64"/>
  <c i="2" r="T86"/>
  <c r="T109"/>
  <c i="3" r="R101"/>
  <c r="BK348"/>
  <c r="J348"/>
  <c r="J64"/>
  <c r="T367"/>
  <c r="R386"/>
  <c r="BK406"/>
  <c r="J406"/>
  <c r="J69"/>
  <c r="T406"/>
  <c i="4" r="R86"/>
  <c r="BK148"/>
  <c r="J148"/>
  <c r="J62"/>
  <c r="BK182"/>
  <c r="J182"/>
  <c r="J64"/>
  <c r="R199"/>
  <c i="5" r="P98"/>
  <c r="BK121"/>
  <c r="J121"/>
  <c r="J69"/>
  <c r="P128"/>
  <c i="6" r="P103"/>
  <c r="BK117"/>
  <c r="J117"/>
  <c r="J67"/>
  <c i="7" r="P109"/>
  <c i="8" r="R90"/>
  <c r="R99"/>
  <c r="P117"/>
  <c i="9" r="T90"/>
  <c r="BK134"/>
  <c r="J134"/>
  <c r="J66"/>
  <c i="10" r="BK81"/>
  <c r="BK80"/>
  <c r="J80"/>
  <c i="11" r="P91"/>
  <c r="P104"/>
  <c i="12" r="P85"/>
  <c i="1" r="AU67"/>
  <c i="2" r="T96"/>
  <c i="3" r="BK101"/>
  <c r="J101"/>
  <c r="J62"/>
  <c r="P289"/>
  <c r="T348"/>
  <c r="P367"/>
  <c r="P438"/>
  <c i="4" r="BK113"/>
  <c r="J113"/>
  <c r="J61"/>
  <c r="P148"/>
  <c r="R182"/>
  <c i="5" r="BK98"/>
  <c r="J98"/>
  <c r="J66"/>
  <c r="T105"/>
  <c r="R121"/>
  <c r="T139"/>
  <c i="6" r="T90"/>
  <c r="T89"/>
  <c r="BK108"/>
  <c r="J108"/>
  <c r="J66"/>
  <c i="7" r="P96"/>
  <c r="P89"/>
  <c i="1" r="AU61"/>
  <c i="8" r="T90"/>
  <c r="T104"/>
  <c i="9" r="BK90"/>
  <c r="J90"/>
  <c r="J64"/>
  <c r="R134"/>
  <c i="10" r="T81"/>
  <c r="T80"/>
  <c i="11" r="R91"/>
  <c r="R104"/>
  <c i="12" r="T85"/>
  <c i="14" r="BK87"/>
  <c r="J87"/>
  <c r="J64"/>
  <c i="2" r="BK96"/>
  <c r="J96"/>
  <c r="J62"/>
  <c r="R109"/>
  <c i="3" r="BK289"/>
  <c r="J289"/>
  <c r="J63"/>
  <c r="P348"/>
  <c r="P386"/>
  <c r="BK438"/>
  <c r="J438"/>
  <c r="J70"/>
  <c i="4" r="P113"/>
  <c r="R148"/>
  <c r="P182"/>
  <c r="P199"/>
  <c i="5" r="P105"/>
  <c r="T128"/>
  <c i="6" r="R108"/>
  <c i="7" r="BK96"/>
  <c r="J96"/>
  <c r="J66"/>
  <c r="R109"/>
  <c i="8" r="BK104"/>
  <c r="J104"/>
  <c r="J66"/>
  <c r="R117"/>
  <c i="9" r="R90"/>
  <c r="R143"/>
  <c i="10" r="R81"/>
  <c r="R80"/>
  <c i="11" r="T91"/>
  <c r="T104"/>
  <c i="13" r="P87"/>
  <c r="P86"/>
  <c i="1" r="AU68"/>
  <c i="14" r="P87"/>
  <c r="P86"/>
  <c i="1" r="AU69"/>
  <c i="2" r="BK86"/>
  <c r="J86"/>
  <c r="J61"/>
  <c r="P109"/>
  <c i="3" r="T101"/>
  <c r="R348"/>
  <c r="BK367"/>
  <c r="J367"/>
  <c r="J67"/>
  <c r="T438"/>
  <c i="4" r="BK86"/>
  <c r="R113"/>
  <c r="BK171"/>
  <c r="J171"/>
  <c r="J63"/>
  <c r="R171"/>
  <c r="BK199"/>
  <c r="J199"/>
  <c r="J65"/>
  <c i="5" r="BK105"/>
  <c r="J105"/>
  <c r="J67"/>
  <c r="P121"/>
  <c r="R139"/>
  <c i="6" r="R90"/>
  <c r="P108"/>
  <c i="7" r="R96"/>
  <c r="R89"/>
  <c i="8" r="BK99"/>
  <c r="J99"/>
  <c r="J65"/>
  <c r="T99"/>
  <c r="T117"/>
  <c i="9" r="R119"/>
  <c r="T143"/>
  <c i="11" r="R86"/>
  <c r="P127"/>
  <c i="12" r="R85"/>
  <c i="14" r="R87"/>
  <c r="R86"/>
  <c i="2" r="R86"/>
  <c r="R85"/>
  <c r="R84"/>
  <c r="BK109"/>
  <c r="J109"/>
  <c r="J63"/>
  <c i="3" r="P101"/>
  <c r="P92"/>
  <c r="T289"/>
  <c r="BK386"/>
  <c r="J386"/>
  <c r="J68"/>
  <c r="T386"/>
  <c r="P406"/>
  <c r="R406"/>
  <c i="4" r="T86"/>
  <c r="T85"/>
  <c r="T148"/>
  <c r="T171"/>
  <c r="T199"/>
  <c i="5" r="R105"/>
  <c r="BK128"/>
  <c r="J128"/>
  <c r="J70"/>
  <c r="P139"/>
  <c i="6" r="R103"/>
  <c r="P117"/>
  <c i="7" r="T109"/>
  <c i="8" r="P104"/>
  <c i="9" r="T119"/>
  <c r="P143"/>
  <c i="10" r="P81"/>
  <c r="P80"/>
  <c i="1" r="AU64"/>
  <c i="11" r="BK86"/>
  <c r="BK85"/>
  <c r="BK84"/>
  <c r="J84"/>
  <c r="J59"/>
  <c r="T127"/>
  <c i="12" r="BK85"/>
  <c r="J85"/>
  <c r="J63"/>
  <c i="13" r="T87"/>
  <c r="T86"/>
  <c i="14" r="T87"/>
  <c r="T86"/>
  <c i="3" r="BK362"/>
  <c r="J362"/>
  <c r="J65"/>
  <c i="2" r="BK128"/>
  <c r="J128"/>
  <c r="J64"/>
  <c i="7" r="BK90"/>
  <c r="J90"/>
  <c r="J64"/>
  <c i="3" r="BK93"/>
  <c r="J93"/>
  <c r="J61"/>
  <c r="BK540"/>
  <c r="J540"/>
  <c r="J71"/>
  <c i="5" r="BK95"/>
  <c r="J95"/>
  <c r="J65"/>
  <c r="BK118"/>
  <c r="J118"/>
  <c r="J68"/>
  <c i="7" r="BK93"/>
  <c r="J93"/>
  <c r="J65"/>
  <c i="13" r="J63"/>
  <c r="J87"/>
  <c r="J64"/>
  <c i="14" r="J56"/>
  <c r="J83"/>
  <c r="BE90"/>
  <c r="BE95"/>
  <c r="E50"/>
  <c r="BE88"/>
  <c r="BE108"/>
  <c r="J58"/>
  <c r="BE106"/>
  <c r="BE112"/>
  <c r="F58"/>
  <c r="BE104"/>
  <c r="F59"/>
  <c r="BE98"/>
  <c r="BE100"/>
  <c r="BE93"/>
  <c r="BE102"/>
  <c r="BE110"/>
  <c r="BE114"/>
  <c i="13" r="J83"/>
  <c r="E74"/>
  <c r="F83"/>
  <c r="BE98"/>
  <c r="BE100"/>
  <c r="BE106"/>
  <c r="F58"/>
  <c r="BE102"/>
  <c r="BE122"/>
  <c r="BE90"/>
  <c r="BE104"/>
  <c r="BE118"/>
  <c r="J56"/>
  <c r="BE110"/>
  <c r="BE116"/>
  <c r="J58"/>
  <c r="BE92"/>
  <c r="BE94"/>
  <c r="BE96"/>
  <c r="BE108"/>
  <c r="BE120"/>
  <c r="BE88"/>
  <c r="BE112"/>
  <c r="BE114"/>
  <c i="11" r="J85"/>
  <c r="J60"/>
  <c i="12" r="J58"/>
  <c r="BE86"/>
  <c r="BE88"/>
  <c r="BE100"/>
  <c r="BE102"/>
  <c r="J56"/>
  <c r="J82"/>
  <c r="F59"/>
  <c r="BE92"/>
  <c r="BE98"/>
  <c r="E50"/>
  <c i="11" r="J86"/>
  <c r="J61"/>
  <c i="12" r="F81"/>
  <c r="BE96"/>
  <c r="BE104"/>
  <c r="BE90"/>
  <c r="BE94"/>
  <c r="BE106"/>
  <c i="11" r="J78"/>
  <c r="BE94"/>
  <c r="BE105"/>
  <c r="BE107"/>
  <c r="BE128"/>
  <c i="10" r="J59"/>
  <c i="11" r="BE100"/>
  <c r="BE115"/>
  <c r="BE117"/>
  <c r="BE123"/>
  <c r="J54"/>
  <c r="J81"/>
  <c r="BE87"/>
  <c r="BE109"/>
  <c r="BE111"/>
  <c r="BE113"/>
  <c r="BE119"/>
  <c r="F81"/>
  <c r="BE89"/>
  <c r="BE134"/>
  <c r="BE152"/>
  <c i="10" r="J81"/>
  <c r="J60"/>
  <c i="11" r="E74"/>
  <c r="BE96"/>
  <c r="BE98"/>
  <c r="BE136"/>
  <c r="BE138"/>
  <c r="BE142"/>
  <c r="BE92"/>
  <c r="BE125"/>
  <c r="BE148"/>
  <c r="BE102"/>
  <c r="BE121"/>
  <c r="BE130"/>
  <c r="BE132"/>
  <c r="BE140"/>
  <c r="BE144"/>
  <c r="BE146"/>
  <c r="BE150"/>
  <c r="BE154"/>
  <c i="10" r="F55"/>
  <c r="F76"/>
  <c r="BE88"/>
  <c r="E70"/>
  <c r="BE96"/>
  <c r="BE100"/>
  <c r="J52"/>
  <c r="J55"/>
  <c r="BE82"/>
  <c r="BE86"/>
  <c r="BE84"/>
  <c r="BE92"/>
  <c r="BE98"/>
  <c r="BE90"/>
  <c i="9" r="BK89"/>
  <c r="J89"/>
  <c r="J63"/>
  <c i="10" r="J54"/>
  <c r="BE94"/>
  <c i="9" r="F86"/>
  <c r="BE103"/>
  <c r="BE120"/>
  <c r="BE124"/>
  <c r="BE126"/>
  <c r="BE144"/>
  <c i="8" r="J90"/>
  <c r="J64"/>
  <c i="9" r="J85"/>
  <c r="BE107"/>
  <c r="BE115"/>
  <c r="BE117"/>
  <c r="BE122"/>
  <c r="BE139"/>
  <c r="F58"/>
  <c r="J86"/>
  <c r="BE95"/>
  <c r="BE101"/>
  <c r="BE135"/>
  <c r="BE137"/>
  <c r="BE141"/>
  <c r="BE146"/>
  <c r="BE91"/>
  <c r="E50"/>
  <c r="J83"/>
  <c r="BE99"/>
  <c r="BE109"/>
  <c r="BE128"/>
  <c r="BE130"/>
  <c r="BE132"/>
  <c r="BE93"/>
  <c r="BE97"/>
  <c r="BE105"/>
  <c r="BE111"/>
  <c r="BE113"/>
  <c r="BE148"/>
  <c i="8" r="E77"/>
  <c r="J86"/>
  <c r="J58"/>
  <c r="F86"/>
  <c r="BE91"/>
  <c r="BE93"/>
  <c r="BE95"/>
  <c r="BE107"/>
  <c r="BE115"/>
  <c r="BE122"/>
  <c r="F58"/>
  <c r="BE97"/>
  <c r="BE124"/>
  <c i="7" r="BK89"/>
  <c r="J89"/>
  <c r="J63"/>
  <c i="8" r="BE102"/>
  <c r="BE113"/>
  <c r="BE118"/>
  <c r="J83"/>
  <c r="BE105"/>
  <c r="BE109"/>
  <c r="BE100"/>
  <c r="BE111"/>
  <c r="BE120"/>
  <c i="7" r="J58"/>
  <c r="F86"/>
  <c r="BE91"/>
  <c r="BE97"/>
  <c r="E50"/>
  <c r="BE94"/>
  <c r="BE105"/>
  <c r="BE112"/>
  <c r="F58"/>
  <c r="J83"/>
  <c r="BE103"/>
  <c r="BE110"/>
  <c r="J59"/>
  <c r="BE99"/>
  <c i="6" r="BK89"/>
  <c r="J89"/>
  <c i="7" r="BE101"/>
  <c r="BE116"/>
  <c r="BE107"/>
  <c r="BE114"/>
  <c i="6" r="F59"/>
  <c r="BE91"/>
  <c r="J58"/>
  <c r="BE122"/>
  <c r="J56"/>
  <c r="E77"/>
  <c r="BE95"/>
  <c r="BE97"/>
  <c r="BE120"/>
  <c r="F58"/>
  <c r="BE93"/>
  <c r="BE99"/>
  <c r="BE118"/>
  <c r="J86"/>
  <c r="BE104"/>
  <c r="BE113"/>
  <c r="BE115"/>
  <c r="BE109"/>
  <c r="BE101"/>
  <c r="BE106"/>
  <c r="BE111"/>
  <c i="5" r="E50"/>
  <c r="F59"/>
  <c r="J90"/>
  <c r="BE135"/>
  <c r="BE144"/>
  <c i="4" r="J86"/>
  <c r="J60"/>
  <c i="5" r="J56"/>
  <c r="BE106"/>
  <c r="BE108"/>
  <c r="BE119"/>
  <c r="BE122"/>
  <c r="J58"/>
  <c r="BE110"/>
  <c r="BE112"/>
  <c r="BE129"/>
  <c r="BE142"/>
  <c r="BE124"/>
  <c r="F58"/>
  <c r="BE131"/>
  <c r="BE96"/>
  <c r="BE99"/>
  <c r="BE101"/>
  <c r="BE103"/>
  <c r="BE126"/>
  <c r="BE114"/>
  <c r="BE116"/>
  <c r="BE133"/>
  <c r="BE137"/>
  <c r="BE140"/>
  <c i="4" r="J55"/>
  <c r="BE89"/>
  <c r="BE97"/>
  <c r="BE116"/>
  <c r="BE132"/>
  <c r="J54"/>
  <c r="BE95"/>
  <c r="BE99"/>
  <c r="BE101"/>
  <c r="BE142"/>
  <c r="BE185"/>
  <c i="3" r="BK92"/>
  <c r="J92"/>
  <c r="J60"/>
  <c i="4" r="E75"/>
  <c r="F82"/>
  <c r="BE151"/>
  <c r="BE174"/>
  <c r="BE187"/>
  <c r="BE191"/>
  <c r="BE195"/>
  <c r="BE103"/>
  <c r="BE109"/>
  <c r="BE122"/>
  <c r="BE128"/>
  <c r="BE130"/>
  <c r="BE136"/>
  <c r="BE146"/>
  <c r="BE149"/>
  <c r="BE157"/>
  <c r="BE176"/>
  <c r="BE178"/>
  <c r="BE200"/>
  <c i="3" r="BK366"/>
  <c r="J366"/>
  <c r="J66"/>
  <c i="4" r="J52"/>
  <c r="F81"/>
  <c r="BE91"/>
  <c r="BE93"/>
  <c r="BE138"/>
  <c r="BE159"/>
  <c r="BE161"/>
  <c r="BE169"/>
  <c r="BE189"/>
  <c r="BE105"/>
  <c r="BE107"/>
  <c r="BE111"/>
  <c r="BE114"/>
  <c r="BE144"/>
  <c r="BE172"/>
  <c r="BE193"/>
  <c r="BE202"/>
  <c r="BE204"/>
  <c r="BE206"/>
  <c r="BE87"/>
  <c r="BE120"/>
  <c r="BE124"/>
  <c r="BE126"/>
  <c r="BE134"/>
  <c r="BE140"/>
  <c r="BE153"/>
  <c r="BE155"/>
  <c r="BE180"/>
  <c r="BE183"/>
  <c r="BE197"/>
  <c r="BE118"/>
  <c r="BE163"/>
  <c r="BE165"/>
  <c r="BE167"/>
  <c i="3" r="BE149"/>
  <c r="BE164"/>
  <c r="BE197"/>
  <c r="BE210"/>
  <c r="BE237"/>
  <c r="BE276"/>
  <c r="BE331"/>
  <c r="BE368"/>
  <c r="BE374"/>
  <c r="BE380"/>
  <c r="BE383"/>
  <c r="BE387"/>
  <c r="BE394"/>
  <c r="BE432"/>
  <c r="BE521"/>
  <c r="BE525"/>
  <c r="BE529"/>
  <c r="BE534"/>
  <c r="BE537"/>
  <c r="BE541"/>
  <c i="2" r="BK85"/>
  <c r="BK84"/>
  <c r="J84"/>
  <c r="J59"/>
  <c i="3" r="F88"/>
  <c r="BE190"/>
  <c r="BE264"/>
  <c r="BE439"/>
  <c r="BE458"/>
  <c r="E48"/>
  <c r="BE157"/>
  <c r="BE203"/>
  <c r="BE224"/>
  <c r="BE240"/>
  <c r="BE250"/>
  <c r="BE435"/>
  <c r="BE483"/>
  <c r="BE142"/>
  <c r="BE217"/>
  <c r="BE230"/>
  <c r="BE243"/>
  <c r="BE257"/>
  <c r="BE283"/>
  <c r="BE324"/>
  <c r="BE420"/>
  <c r="BE426"/>
  <c r="BE507"/>
  <c r="BE511"/>
  <c r="BE515"/>
  <c r="BE94"/>
  <c r="BE176"/>
  <c r="BE355"/>
  <c r="BE359"/>
  <c r="BE363"/>
  <c r="BE467"/>
  <c r="BE109"/>
  <c r="BE116"/>
  <c r="BE129"/>
  <c r="BE273"/>
  <c r="BE338"/>
  <c r="BE343"/>
  <c r="BE352"/>
  <c r="BE403"/>
  <c r="BE494"/>
  <c r="J52"/>
  <c r="BE102"/>
  <c r="BE136"/>
  <c r="BE171"/>
  <c r="BE183"/>
  <c r="BE290"/>
  <c r="BE296"/>
  <c r="BE308"/>
  <c r="BE315"/>
  <c r="BE349"/>
  <c r="BE397"/>
  <c r="BE400"/>
  <c r="BE490"/>
  <c r="BE121"/>
  <c r="BE270"/>
  <c r="BE301"/>
  <c r="BE407"/>
  <c r="BE414"/>
  <c r="BE448"/>
  <c r="BE476"/>
  <c r="BE501"/>
  <c i="2" r="F55"/>
  <c r="BE97"/>
  <c r="E74"/>
  <c r="BE116"/>
  <c r="BE129"/>
  <c r="J78"/>
  <c r="BE122"/>
  <c r="BE110"/>
  <c r="BE103"/>
  <c r="BE87"/>
  <c r="BE93"/>
  <c r="BE119"/>
  <c i="8" r="F36"/>
  <c i="1" r="BA62"/>
  <c i="2" r="J34"/>
  <c i="1" r="AW55"/>
  <c i="6" r="F37"/>
  <c i="1" r="BB60"/>
  <c i="3" r="F35"/>
  <c i="1" r="BB56"/>
  <c i="9" r="F36"/>
  <c i="1" r="BA63"/>
  <c i="10" r="J34"/>
  <c i="1" r="AW64"/>
  <c i="5" r="J36"/>
  <c i="1" r="AW59"/>
  <c i="5" r="F36"/>
  <c i="1" r="BA59"/>
  <c i="5" r="F38"/>
  <c i="1" r="BC59"/>
  <c i="12" r="J32"/>
  <c i="7" r="F36"/>
  <c i="1" r="BA61"/>
  <c i="10" r="J30"/>
  <c i="1" r="AS54"/>
  <c i="13" r="F36"/>
  <c i="1" r="BA68"/>
  <c i="9" r="F39"/>
  <c i="1" r="BD63"/>
  <c i="13" r="F37"/>
  <c i="1" r="BB68"/>
  <c i="4" r="F36"/>
  <c i="1" r="BC57"/>
  <c i="11" r="F36"/>
  <c i="1" r="BC65"/>
  <c i="12" r="F39"/>
  <c i="1" r="BD67"/>
  <c i="2" r="F35"/>
  <c i="1" r="BB55"/>
  <c i="9" r="J36"/>
  <c i="1" r="AW63"/>
  <c i="8" r="J36"/>
  <c i="1" r="AW62"/>
  <c i="14" r="J36"/>
  <c i="1" r="AW69"/>
  <c i="3" r="F37"/>
  <c i="1" r="BD56"/>
  <c i="12" r="J36"/>
  <c i="1" r="AW67"/>
  <c i="6" r="F36"/>
  <c i="1" r="BA60"/>
  <c i="4" r="F34"/>
  <c i="1" r="BA57"/>
  <c i="7" r="F37"/>
  <c i="1" r="BB61"/>
  <c i="2" r="F34"/>
  <c i="1" r="BA55"/>
  <c i="11" r="F35"/>
  <c i="1" r="BB65"/>
  <c i="11" r="F37"/>
  <c i="1" r="BD65"/>
  <c i="11" r="J30"/>
  <c i="14" r="F37"/>
  <c i="1" r="BB69"/>
  <c i="5" r="F37"/>
  <c i="1" r="BB59"/>
  <c i="7" r="F39"/>
  <c i="1" r="BD61"/>
  <c i="10" r="F34"/>
  <c i="1" r="BA64"/>
  <c i="3" r="F34"/>
  <c i="1" r="BA56"/>
  <c i="13" r="J36"/>
  <c i="1" r="AW68"/>
  <c i="6" r="F39"/>
  <c i="1" r="BD60"/>
  <c i="13" r="F38"/>
  <c i="1" r="BC68"/>
  <c i="7" r="J36"/>
  <c i="1" r="AW61"/>
  <c i="10" r="F37"/>
  <c i="1" r="BD64"/>
  <c i="12" r="F38"/>
  <c i="1" r="BC67"/>
  <c i="13" r="J32"/>
  <c i="3" r="F36"/>
  <c i="1" r="BC56"/>
  <c i="4" r="J34"/>
  <c i="1" r="AW57"/>
  <c i="9" r="F38"/>
  <c i="1" r="BC63"/>
  <c i="8" r="F37"/>
  <c i="1" r="BB62"/>
  <c i="9" r="F37"/>
  <c i="1" r="BB63"/>
  <c i="12" r="F37"/>
  <c i="1" r="BB67"/>
  <c i="4" r="F35"/>
  <c i="1" r="BB57"/>
  <c i="14" r="F39"/>
  <c i="1" r="BD69"/>
  <c i="7" r="F38"/>
  <c i="1" r="BC61"/>
  <c i="11" r="J34"/>
  <c i="1" r="AW65"/>
  <c i="11" r="F34"/>
  <c i="1" r="BA65"/>
  <c i="8" r="F39"/>
  <c i="1" r="BD62"/>
  <c i="12" r="F36"/>
  <c i="1" r="BA67"/>
  <c i="13" r="F39"/>
  <c i="1" r="BD68"/>
  <c i="10" r="F35"/>
  <c i="1" r="BB64"/>
  <c i="2" r="F37"/>
  <c i="1" r="BD55"/>
  <c i="6" r="J36"/>
  <c i="1" r="AW60"/>
  <c i="6" r="F38"/>
  <c i="1" r="BC60"/>
  <c i="6" r="J32"/>
  <c i="8" r="F38"/>
  <c i="1" r="BC62"/>
  <c i="2" r="F36"/>
  <c i="1" r="BC55"/>
  <c i="14" r="F38"/>
  <c i="1" r="BC69"/>
  <c i="5" r="F39"/>
  <c i="1" r="BD59"/>
  <c i="4" r="F37"/>
  <c i="1" r="BD57"/>
  <c i="14" r="F36"/>
  <c i="1" r="BA69"/>
  <c i="10" r="F36"/>
  <c i="1" r="BC64"/>
  <c i="3" r="J34"/>
  <c i="1" r="AW56"/>
  <c i="5" l="1" r="T94"/>
  <c r="T93"/>
  <c r="P94"/>
  <c r="P93"/>
  <c i="1" r="AU59"/>
  <c i="8" r="P89"/>
  <c i="1" r="AU62"/>
  <c i="9" r="P89"/>
  <c i="1" r="AU63"/>
  <c i="3" r="T92"/>
  <c i="9" r="T89"/>
  <c i="11" r="R85"/>
  <c r="R84"/>
  <c i="8" r="T89"/>
  <c i="3" r="P366"/>
  <c r="P91"/>
  <c i="1" r="AU56"/>
  <c i="8" r="R89"/>
  <c i="4" r="P85"/>
  <c i="1" r="AU57"/>
  <c i="6" r="R89"/>
  <c i="4" r="BK85"/>
  <c r="J85"/>
  <c i="9" r="R89"/>
  <c i="3" r="T366"/>
  <c i="5" r="R94"/>
  <c r="R93"/>
  <c i="6" r="P89"/>
  <c i="1" r="AU60"/>
  <c i="4" r="R85"/>
  <c i="11" r="P85"/>
  <c r="P84"/>
  <c i="1" r="AU65"/>
  <c i="3" r="R366"/>
  <c i="2" r="T85"/>
  <c r="T84"/>
  <c i="7" r="T89"/>
  <c i="2" r="P85"/>
  <c r="P84"/>
  <c i="1" r="AU55"/>
  <c i="3" r="R92"/>
  <c r="R91"/>
  <c i="11" r="T85"/>
  <c r="T84"/>
  <c i="8" r="BK89"/>
  <c r="J89"/>
  <c r="J63"/>
  <c i="1" r="AG68"/>
  <c r="AG64"/>
  <c i="14" r="BK86"/>
  <c r="J86"/>
  <c i="5" r="BK94"/>
  <c r="J94"/>
  <c r="J64"/>
  <c i="1" r="AG67"/>
  <c r="AG65"/>
  <c r="AG60"/>
  <c i="6" r="J63"/>
  <c i="3" r="BK91"/>
  <c r="J91"/>
  <c i="2" r="J85"/>
  <c r="J60"/>
  <c i="5" r="J35"/>
  <c i="1" r="AV59"/>
  <c r="AT59"/>
  <c i="4" r="F33"/>
  <c i="1" r="AZ57"/>
  <c i="6" r="J35"/>
  <c i="1" r="AV60"/>
  <c r="AT60"/>
  <c r="AN60"/>
  <c r="BB58"/>
  <c r="AX58"/>
  <c r="AU66"/>
  <c i="4" r="J33"/>
  <c i="1" r="AV57"/>
  <c r="AT57"/>
  <c r="BC66"/>
  <c r="AY66"/>
  <c r="BD66"/>
  <c i="14" r="J32"/>
  <c i="1" r="AG69"/>
  <c r="AG66"/>
  <c i="9" r="J32"/>
  <c i="1" r="AG63"/>
  <c i="12" r="F35"/>
  <c i="1" r="AZ67"/>
  <c i="4" r="J30"/>
  <c i="1" r="AG57"/>
  <c i="11" r="F33"/>
  <c i="1" r="AZ65"/>
  <c i="5" r="F35"/>
  <c i="1" r="AZ59"/>
  <c r="BD58"/>
  <c r="BA66"/>
  <c r="AW66"/>
  <c i="8" r="J35"/>
  <c i="1" r="AV62"/>
  <c r="AT62"/>
  <c i="9" r="F35"/>
  <c i="1" r="AZ63"/>
  <c i="2" r="F33"/>
  <c i="1" r="AZ55"/>
  <c r="BB66"/>
  <c r="AX66"/>
  <c i="3" r="F33"/>
  <c i="1" r="AZ56"/>
  <c r="BA58"/>
  <c r="AW58"/>
  <c i="2" r="J30"/>
  <c i="1" r="AG55"/>
  <c i="3" r="J30"/>
  <c i="1" r="AG56"/>
  <c i="9" r="J35"/>
  <c i="1" r="AV63"/>
  <c r="AT63"/>
  <c i="14" r="F35"/>
  <c i="1" r="AZ69"/>
  <c r="BC58"/>
  <c r="AY58"/>
  <c i="13" r="F35"/>
  <c i="1" r="AZ68"/>
  <c i="11" r="J33"/>
  <c i="1" r="AV65"/>
  <c r="AT65"/>
  <c r="AN65"/>
  <c i="12" r="J35"/>
  <c i="1" r="AV67"/>
  <c r="AT67"/>
  <c r="AN67"/>
  <c i="10" r="F33"/>
  <c i="1" r="AZ64"/>
  <c i="7" r="J32"/>
  <c i="1" r="AG61"/>
  <c i="8" r="F35"/>
  <c i="1" r="AZ62"/>
  <c i="3" r="J33"/>
  <c i="1" r="AV56"/>
  <c r="AT56"/>
  <c i="7" r="J35"/>
  <c i="1" r="AV61"/>
  <c r="AT61"/>
  <c i="13" r="J35"/>
  <c i="1" r="AV68"/>
  <c r="AT68"/>
  <c r="AN68"/>
  <c i="14" r="J35"/>
  <c i="1" r="AV69"/>
  <c r="AT69"/>
  <c r="AN69"/>
  <c i="7" r="F35"/>
  <c i="1" r="AZ61"/>
  <c i="10" r="J33"/>
  <c i="1" r="AV64"/>
  <c r="AT64"/>
  <c r="AN64"/>
  <c i="2" r="J33"/>
  <c i="1" r="AV55"/>
  <c r="AT55"/>
  <c i="6" r="F35"/>
  <c i="1" r="AZ60"/>
  <c i="3" l="1" r="T91"/>
  <c i="5" r="BK93"/>
  <c r="J93"/>
  <c i="4" r="J59"/>
  <c i="14" r="J63"/>
  <c r="J41"/>
  <c i="13" r="J41"/>
  <c i="12" r="J41"/>
  <c i="11" r="J39"/>
  <c i="1" r="AN63"/>
  <c i="10" r="J39"/>
  <c i="9" r="J41"/>
  <c i="1" r="AN61"/>
  <c i="7" r="J41"/>
  <c i="6" r="J41"/>
  <c i="1" r="AN56"/>
  <c i="3" r="J59"/>
  <c i="4" r="J39"/>
  <c i="1" r="AN55"/>
  <c i="3" r="J39"/>
  <c i="2" r="J39"/>
  <c i="1" r="AN57"/>
  <c r="AU58"/>
  <c r="AZ58"/>
  <c r="AV58"/>
  <c r="AT58"/>
  <c r="BB54"/>
  <c r="W31"/>
  <c i="5" r="J32"/>
  <c i="1" r="AG59"/>
  <c r="BD54"/>
  <c r="W33"/>
  <c r="BA54"/>
  <c r="W30"/>
  <c i="8" r="J32"/>
  <c i="1" r="AG62"/>
  <c r="AZ66"/>
  <c r="AV66"/>
  <c r="AT66"/>
  <c r="AN66"/>
  <c r="BC54"/>
  <c r="W32"/>
  <c i="8" l="1" r="J41"/>
  <c i="5" r="J41"/>
  <c r="J63"/>
  <c i="1" r="AN59"/>
  <c r="AN62"/>
  <c r="AG58"/>
  <c r="AU54"/>
  <c r="AY54"/>
  <c r="AW54"/>
  <c r="AK30"/>
  <c r="AX54"/>
  <c r="AZ54"/>
  <c r="W29"/>
  <c l="1" r="AN58"/>
  <c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<sst xmlns="http://schemas.openxmlformats.org/spreadsheetml/2006/main">
  <si>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</si>
  <si>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</si>
  <si>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</si>
  <si>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</si>
  <si>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</si>
  <si>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{9172f93f-3823-413c-a700-29fa3197dd14}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</si>
  <si>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</si>
  <si>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</si>
  <si>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</si>
  <si>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</si>
  <si>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</si>
  <si>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</si>
  <si>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</si>
  <si>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</si>
  <si>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</si>
  <si>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</si>
  <si>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</si>
  <si>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BUDOVY PCHO PRO UMÍSTĚNÍ ARCHÍVU V 1.P.P.</t>
  </si>
  <si>
    <t>KSO:</t>
  </si>
  <si>
    <t/>
  </si>
  <si>
    <t>CC-CZ:</t>
  </si>
  <si>
    <t>Místo:</t>
  </si>
  <si>
    <t xml:space="preserve"> </t>
  </si>
  <si>
    <t>Datum:</t>
  </si>
  <si>
    <t>23. 2. 2022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</si>
  <si>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</si>
  <si>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</si>
  <si>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</si>
  <si>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</si>
  <si>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</si>
  <si>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</si>
  <si>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</si>
  <si>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</si>
  <si>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</si>
  <si>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</si>
  <si>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</si>
  <si>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</si>
  <si>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</si>
  <si>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</si>
  <si>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</si>
  <si>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</si>
  <si>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</si>
  <si>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</si>
  <si>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</si>
  <si>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</si>
  <si>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</si>
  <si>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</si>
  <si>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</si>
  <si>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</si>
  <si>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</si>
  <si>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</si>
  <si>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</si>
  <si>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</si>
  <si>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</si>
  <si>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</si>
  <si>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</si>
  <si>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</si>
  <si>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</si>
  <si>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</si>
  <si>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</si>
  <si>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</si>
  <si>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</si>
  <si>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</si>
  <si>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</si>
  <si>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</si>
  <si>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</si>
  <si>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</si>
  <si>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</si>
  <si>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</si>
  <si>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</si>
  <si>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</si>
  <si>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</si>
  <si>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</si>
  <si>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</si>
  <si>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</si>
  <si>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</si>
  <si>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</si>
  <si>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</si>
  <si>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</si>
  <si>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</si>
  <si>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</si>
  <si>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{b483716f-c130-42b1-a028-11576e17c773}</t>
  </si>
  <si>
    <t>2</t>
  </si>
  <si>
    <t>001</t>
  </si>
  <si>
    <t>Stavební část</t>
  </si>
  <si>
    <t>{d359a8f8-bc6b-4b1e-8735-6711e9a8e664}</t>
  </si>
  <si>
    <t>002</t>
  </si>
  <si>
    <t>Elektroinstalace - silnoproud</t>
  </si>
  <si>
    <t>{3059a635-a569-448f-a9f4-ad19abde514e}</t>
  </si>
  <si>
    <t>003</t>
  </si>
  <si>
    <t>Elektroinstalace - slaboproud</t>
  </si>
  <si>
    <t>{dbf8c209-fd9b-4c40-bc41-6fd4f3d6f92d}</t>
  </si>
  <si>
    <t>003-SK</t>
  </si>
  <si>
    <t>Slaboproud - Strukturovaná kabeláž</t>
  </si>
  <si>
    <t>Soupis</t>
  </si>
  <si>
    <t>{06acfe30-ff27-4d2f-9c15-8e25a76144da}</t>
  </si>
  <si>
    <t>003-EKV</t>
  </si>
  <si>
    <t>Slaboproud - Elektronická kontrola vstupu</t>
  </si>
  <si>
    <t>{f9ba9fe4-0e4c-425f-b80f-0db3c19059e6}</t>
  </si>
  <si>
    <t>003-EVR</t>
  </si>
  <si>
    <t>Slaboproud - Evakuační rozhlas</t>
  </si>
  <si>
    <t>{b1e1c37a-cc14-434a-945c-ddf778eeca90}</t>
  </si>
  <si>
    <t>003-EPS</t>
  </si>
  <si>
    <t>Slaboproud - Elektrická požární signalizace</t>
  </si>
  <si>
    <t>{7d8aac98-5018-44b7-a422-357eef286ad5}</t>
  </si>
  <si>
    <t>003-KT</t>
  </si>
  <si>
    <t>Slaboproud - kabelové trasy</t>
  </si>
  <si>
    <t>{a14765f8-18a3-4d7f-98e9-b5a50a585346}</t>
  </si>
  <si>
    <t>004</t>
  </si>
  <si>
    <t>Zdravotechnika</t>
  </si>
  <si>
    <t>{e9405b6a-6224-408f-9b70-5109bcd3b5f1}</t>
  </si>
  <si>
    <t>005</t>
  </si>
  <si>
    <t>Vytápění</t>
  </si>
  <si>
    <t>{47ad52fe-6aee-4f06-b791-eb94f1c1aaff}</t>
  </si>
  <si>
    <t>006</t>
  </si>
  <si>
    <t>Vzduchotechnika</t>
  </si>
  <si>
    <t>{74243d5a-10e3-45e5-a873-5c134aef81bd}</t>
  </si>
  <si>
    <t>006-OSP</t>
  </si>
  <si>
    <t>Vzduchotechnika - ostatní položky</t>
  </si>
  <si>
    <t>{00b41856-4cf2-43fc-b8f2-a7f96df2d3e0}</t>
  </si>
  <si>
    <t>006-ZČ3</t>
  </si>
  <si>
    <t>Vzduchotechnika - zařízení č.3</t>
  </si>
  <si>
    <t>{fec8c2ae-3a17-4b98-8e0a-cfaf9298541a}</t>
  </si>
  <si>
    <t>006-PZA</t>
  </si>
  <si>
    <t>Vzduchotechnika - připojení zařízení</t>
  </si>
  <si>
    <t>{d234309d-bbff-4fce-a1e3-413e82ab084c}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</si>
  <si>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</si>
  <si>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</si>
  <si>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</si>
  <si>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</si>
  <si>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</si>
  <si>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</si>
  <si>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</si>
  <si>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</si>
  <si>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</si>
  <si>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</si>
  <si>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</si>
  <si>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</si>
  <si>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</si>
  <si>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</si>
  <si>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</si>
  <si>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</si>
  <si>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</si>
  <si>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</si>
  <si>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</si>
  <si>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</si>
  <si>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</si>
  <si>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</si>
  <si>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</si>
  <si>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</si>
  <si>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</si>
  <si>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</si>
  <si>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</si>
  <si>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</si>
  <si>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</si>
  <si>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</si>
  <si>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</si>
  <si>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</si>
  <si>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</si>
  <si>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</t>
  </si>
  <si>
    <t>kpl</t>
  </si>
  <si>
    <t>CS ÚRS 2022 01</t>
  </si>
  <si>
    <t>1024</t>
  </si>
  <si>
    <t>-373012534</t>
  </si>
  <si>
    <t>PP</t>
  </si>
  <si>
    <t>Online PSC</t>
  </si>
  <si>
    <t>https://podminky.urs.cz/item/CS_URS_2022_01/012303000</t>
  </si>
  <si>
    <t>VV</t>
  </si>
  <si>
    <t>"zaměření skutečného stavu"</t>
  </si>
  <si>
    <t>Součet</t>
  </si>
  <si>
    <t>4</t>
  </si>
  <si>
    <t>013254000</t>
  </si>
  <si>
    <t>Dokumentace skutečného provedení stavby</t>
  </si>
  <si>
    <t>1065360290</t>
  </si>
  <si>
    <t>https://podminky.urs.cz/item/CS_URS_2022_01/013254000</t>
  </si>
  <si>
    <t>VRN3</t>
  </si>
  <si>
    <t>Zařízení staveniště</t>
  </si>
  <si>
    <t>3</t>
  </si>
  <si>
    <t>030001000</t>
  </si>
  <si>
    <t>-2060710909</t>
  </si>
  <si>
    <t>https://podminky.urs.cz/item/CS_URS_2022_01/030001000</t>
  </si>
  <si>
    <t>"náklady na zařízení staveniště, spotřeby energií atd."</t>
  </si>
  <si>
    <t>034002000</t>
  </si>
  <si>
    <t>Zabezpečení staveniště</t>
  </si>
  <si>
    <t>-1266225228</t>
  </si>
  <si>
    <t>https://podminky.urs.cz/item/CS_URS_2022_01/034002000</t>
  </si>
  <si>
    <t>"výstražné tabulky, opáskování atd."</t>
  </si>
  <si>
    <t>VRN4</t>
  </si>
  <si>
    <t>Inženýrská činnost</t>
  </si>
  <si>
    <t>043002000</t>
  </si>
  <si>
    <t>Zkoušky a ostatní měření</t>
  </si>
  <si>
    <t>-2117876061</t>
  </si>
  <si>
    <t>https://podminky.urs.cz/item/CS_URS_2022_01/043002000</t>
  </si>
  <si>
    <t>"veškeré potřebné zkoušky a revize potřebné pro dokončení díla"</t>
  </si>
  <si>
    <t>6</t>
  </si>
  <si>
    <t>045203000</t>
  </si>
  <si>
    <t>Kompletační činnost</t>
  </si>
  <si>
    <t>-2037664991</t>
  </si>
  <si>
    <t>https://podminky.urs.cz/item/CS_URS_2022_01/045203000</t>
  </si>
  <si>
    <t>7</t>
  </si>
  <si>
    <t>045303000</t>
  </si>
  <si>
    <t>Koordinační činnost</t>
  </si>
  <si>
    <t>229788637</t>
  </si>
  <si>
    <t>https://podminky.urs.cz/item/CS_URS_2022_01/045303000</t>
  </si>
  <si>
    <t>8</t>
  </si>
  <si>
    <t>049002000</t>
  </si>
  <si>
    <t>Ostatní inženýrská činnost</t>
  </si>
  <si>
    <t>-1534282876</t>
  </si>
  <si>
    <t>https://podminky.urs.cz/item/CS_URS_2022_01/049002000</t>
  </si>
  <si>
    <t>"veškeré kontroly dle požadavků v technické zprávě"</t>
  </si>
  <si>
    <t>VRN7</t>
  </si>
  <si>
    <t>Provozní vlivy</t>
  </si>
  <si>
    <t>9</t>
  </si>
  <si>
    <t>071103000</t>
  </si>
  <si>
    <t>Provoz investora</t>
  </si>
  <si>
    <t>-976945972</t>
  </si>
  <si>
    <t>https://podminky.urs.cz/item/CS_URS_2022_01/071103000</t>
  </si>
  <si>
    <t>001 -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</si>
  <si>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</si>
  <si>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</si>
  <si>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</si>
  <si>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</si>
  <si>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</si>
  <si>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</si>
  <si>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</si>
  <si>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</si>
  <si>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</si>
  <si>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</si>
  <si>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</si>
  <si>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783 - Dokončovací práce - nátěry</t>
  </si>
  <si>
    <t>HSV</t>
  </si>
  <si>
    <t>Práce a dodávky HSV</t>
  </si>
  <si>
    <t>Svislé a kompletní konstrukce</t>
  </si>
  <si>
    <t>340271041</t>
  </si>
  <si>
    <t>Zazdívka otvorů v příčkách nebo stěnách pl přes 0,25 do 1 m2 tvárnicemi pórobetonovými tl 150 mm</t>
  </si>
  <si>
    <t>m2</t>
  </si>
  <si>
    <t>-167643466</t>
  </si>
  <si>
    <t>Zazdívka otvorů v příčkách nebo stěnách pórobetonovými tvárnicemi plochy přes 0,025 m2 do 1 m2, objemová hmotnost 500 kg/m3, tloušťka příčky 150 mm</t>
  </si>
  <si>
    <t>https://podminky.urs.cz/item/CS_URS_2022_01/340271041</t>
  </si>
  <si>
    <t>"dle výkresu číslo 102, 103 a technické zprávy"</t>
  </si>
  <si>
    <t>"kolem dveří ve vybouraném otvoru"</t>
  </si>
  <si>
    <t>1,1*2,15-0,9*2</t>
  </si>
  <si>
    <t>Úpravy povrchů, podlahy a osazování výplní</t>
  </si>
  <si>
    <t>611131121</t>
  </si>
  <si>
    <t>Penetrační disperzní nátěr vnitřních stropů nanášený ručně</t>
  </si>
  <si>
    <t>569510658</t>
  </si>
  <si>
    <t>Podkladní a spojovací vrstva vnitřních omítaných ploch penetrace disperzní nanášená ručně stropů</t>
  </si>
  <si>
    <t>https://podminky.urs.cz/item/CS_URS_2022_01/611131121</t>
  </si>
  <si>
    <t>"strop"</t>
  </si>
  <si>
    <t>138,2</t>
  </si>
  <si>
    <t>611135011</t>
  </si>
  <si>
    <t>Vyrovnání podkladu vnitřních stropů tmelem tl do 2 mm</t>
  </si>
  <si>
    <t>-710554299</t>
  </si>
  <si>
    <t>Vyrovnání nerovností podkladu vnitřních omítaných ploch tmelem, tloušťky do 2 mm stropů</t>
  </si>
  <si>
    <t>https://podminky.urs.cz/item/CS_URS_2022_01/611135011</t>
  </si>
  <si>
    <t>611135095</t>
  </si>
  <si>
    <t>Příplatek k vyrovnání vnitřních stropů tmelem za každý dalších 1 mm tl</t>
  </si>
  <si>
    <t>1435828275</t>
  </si>
  <si>
    <t>Vyrovnání nerovností podkladu vnitřních omítaných ploch Příplatek k ceně za každý další 1 mm tloušťky podkladní vrstvy přes 2 mm tmelem stropů</t>
  </si>
  <si>
    <t>https://podminky.urs.cz/item/CS_URS_2022_01/611135095</t>
  </si>
  <si>
    <t>138,2*3</t>
  </si>
  <si>
    <t>611135101</t>
  </si>
  <si>
    <t>Hrubá výplň rýh ve stropech maltou jakékoli šířky rýhy</t>
  </si>
  <si>
    <t>-1716523964</t>
  </si>
  <si>
    <t>Hrubá výplň rýh maltou jakékoli šířky rýhy ve stropech</t>
  </si>
  <si>
    <t>https://podminky.urs.cz/item/CS_URS_2022_01/611135101</t>
  </si>
  <si>
    <t>"zapravení drážek po instalacích - předpoklad 1% plochy""</t>
  </si>
  <si>
    <t>138,2*0,01</t>
  </si>
  <si>
    <t>611142001</t>
  </si>
  <si>
    <t>Potažení vnitřních stropů sklovláknitým pletivem vtlačeným do tenkovrstvé hmoty</t>
  </si>
  <si>
    <t>-1399726252</t>
  </si>
  <si>
    <t>Potažení vnitřních ploch pletivem v ploše nebo pruzích, na plném podkladu sklovláknitým vtlačením do tmelu stropů</t>
  </si>
  <si>
    <t>https://podminky.urs.cz/item/CS_URS_2022_01/611142001</t>
  </si>
  <si>
    <t>611311131a</t>
  </si>
  <si>
    <t>Potažení vnitřních rovných stropů vápenným štukem tloušťky 4 mm</t>
  </si>
  <si>
    <t>1265207818</t>
  </si>
  <si>
    <t>611321121</t>
  </si>
  <si>
    <t>Vápenocementová omítka hladká jednovrstvá vnitřních stropů rovných nanášená ručně</t>
  </si>
  <si>
    <t>-2110048987</t>
  </si>
  <si>
    <t>Omítka vápenocementová vnitřních ploch nanášená ručně jednovrstvá, tloušťky do 10 mm hladká vodorovných konstrukcí stropů rovných</t>
  </si>
  <si>
    <t>https://podminky.urs.cz/item/CS_URS_2022_01/611321121</t>
  </si>
  <si>
    <t>611325111</t>
  </si>
  <si>
    <t>Vápenocementová hladká omítka rýh ve stropech š do 150 mm</t>
  </si>
  <si>
    <t>1568506701</t>
  </si>
  <si>
    <t>Vápenocementová omítka rýh hladká ve stropech, šířky rýhy do 150 mm</t>
  </si>
  <si>
    <t>https://podminky.urs.cz/item/CS_URS_2022_01/611325111</t>
  </si>
  <si>
    <t>10</t>
  </si>
  <si>
    <t>612131121</t>
  </si>
  <si>
    <t>Penetrační disperzní nátěr vnitřních stěn nanášený ručně</t>
  </si>
  <si>
    <t>-1108219402</t>
  </si>
  <si>
    <t>Podkladní a spojovací vrstva vnitřních omítaných ploch penetrace disperzní nanášená ručně stěn</t>
  </si>
  <si>
    <t>https://podminky.urs.cz/item/CS_URS_2022_01/612131121</t>
  </si>
  <si>
    <t>"stávající i nové stěny"</t>
  </si>
  <si>
    <t>3,665*(11,55*2+4,5*2+12,044+14,8-1,15)-0,9*2-0,24*2*7</t>
  </si>
  <si>
    <t>11</t>
  </si>
  <si>
    <t>612135011</t>
  </si>
  <si>
    <t>Vyrovnání podkladu vnitřních stěn tmelem tl do 2 mm</t>
  </si>
  <si>
    <t>-1728271105</t>
  </si>
  <si>
    <t>Vyrovnání nerovností podkladu vnitřních omítaných ploch tmelem, tloušťky do 2 mm stěn</t>
  </si>
  <si>
    <t>https://podminky.urs.cz/item/CS_URS_2022_01/612135011</t>
  </si>
  <si>
    <t>12</t>
  </si>
  <si>
    <t>612135095</t>
  </si>
  <si>
    <t>Příplatek k vyrovnání vnitřních stěn tmelem za každý dalších 1 mm tl</t>
  </si>
  <si>
    <t>1268374562</t>
  </si>
  <si>
    <t>Vyrovnání nerovností podkladu vnitřních omítaných ploch Příplatek k ceně za každý další 1 mm tloušťky podkladní vrstvy přes 2 mm tmelem stěn</t>
  </si>
  <si>
    <t>https://podminky.urs.cz/item/CS_URS_2022_01/612135095</t>
  </si>
  <si>
    <t>206,655*3</t>
  </si>
  <si>
    <t>13</t>
  </si>
  <si>
    <t>612135101</t>
  </si>
  <si>
    <t>Hrubá výplň rýh ve stěnách maltou jakékoli šířky rýhy</t>
  </si>
  <si>
    <t>-505412583</t>
  </si>
  <si>
    <t>Hrubá výplň rýh maltou jakékoli šířky rýhy ve stěnách</t>
  </si>
  <si>
    <t>https://podminky.urs.cz/item/CS_URS_2022_01/612135101</t>
  </si>
  <si>
    <t>"stávající i nové stěny - zapravení drážek po instalacích - předpoklad 1% plochy""</t>
  </si>
  <si>
    <t>206,655*0,01</t>
  </si>
  <si>
    <t>14</t>
  </si>
  <si>
    <t>612142001</t>
  </si>
  <si>
    <t>Potažení vnitřních stěn sklovláknitým pletivem vtlačeným do tenkovrstvé hmoty</t>
  </si>
  <si>
    <t>1022745577</t>
  </si>
  <si>
    <t>Potažení vnitřních ploch pletivem v ploše nebo pruzích, na plném podkladu sklovláknitým vtlačením do tmelu stěn</t>
  </si>
  <si>
    <t>https://podminky.urs.cz/item/CS_URS_2022_01/612142001</t>
  </si>
  <si>
    <t>612321121</t>
  </si>
  <si>
    <t>Vápenocementová omítka hladká jednovrstvá vnitřních stěn nanášená ručně</t>
  </si>
  <si>
    <t>1952957110</t>
  </si>
  <si>
    <t>Omítka vápenocementová vnitřních ploch nanášená ručně jednovrstvá, tloušťky do 10 mm hladká svislých konstrukcí stěn</t>
  </si>
  <si>
    <t>https://podminky.urs.cz/item/CS_URS_2022_01/612321121</t>
  </si>
  <si>
    <t>16</t>
  </si>
  <si>
    <t>612311131a</t>
  </si>
  <si>
    <t>Potažení vnitřních stěn vápenným štukem tloušťky 4 mm</t>
  </si>
  <si>
    <t>301526385</t>
  </si>
  <si>
    <t>17</t>
  </si>
  <si>
    <t>612325111</t>
  </si>
  <si>
    <t>Vápenocementová hladká omítka rýh ve stěnách š do 150 mm</t>
  </si>
  <si>
    <t>-2035239180</t>
  </si>
  <si>
    <t>Vápenocementová omítka rýh hladká ve stěnách, šířky rýhy do 150 mm</t>
  </si>
  <si>
    <t>https://podminky.urs.cz/item/CS_URS_2022_01/612325111</t>
  </si>
  <si>
    <t>18</t>
  </si>
  <si>
    <t>613131121</t>
  </si>
  <si>
    <t>Penetrační disperzní nátěr vnitřních pilířů nebo sloupů nanášený ručně</t>
  </si>
  <si>
    <t>712891601</t>
  </si>
  <si>
    <t>Podkladní a spojovací vrstva vnitřních omítaných ploch penetrace disperzní nanášená ručně pilířů nebo sloupů</t>
  </si>
  <si>
    <t>https://podminky.urs.cz/item/CS_URS_2022_01/613131121</t>
  </si>
  <si>
    <t>"sloupy"</t>
  </si>
  <si>
    <t>3,425*0,6*4*8</t>
  </si>
  <si>
    <t>19</t>
  </si>
  <si>
    <t>613321121</t>
  </si>
  <si>
    <t>Vápenocementová omítka hladká jednovrstvá vnitřních pilířů nebo sloupů nanášená ručně</t>
  </si>
  <si>
    <t>134297388</t>
  </si>
  <si>
    <t>Omítka vápenocementová vnitřních ploch nanášená ručně jednovrstvá, tloušťky do 10 mm hladká svislých konstrukcí pilířů nebo sloupů</t>
  </si>
  <si>
    <t>https://podminky.urs.cz/item/CS_URS_2022_01/613321121</t>
  </si>
  <si>
    <t>"sloupy - celkem 20mm"</t>
  </si>
  <si>
    <t>3,425*0,6*4*8*2</t>
  </si>
  <si>
    <t>20</t>
  </si>
  <si>
    <t>613311131a</t>
  </si>
  <si>
    <t>Potažení vnitřních pilířů nebo sloupů vápenným štukem tloušťky 4 mm</t>
  </si>
  <si>
    <t>33550168</t>
  </si>
  <si>
    <t>631311135</t>
  </si>
  <si>
    <t>Mazanina tl přes 120 do 240 mm z betonu prostého bez zvýšených nároků na prostředí tř. C 20/25 X0</t>
  </si>
  <si>
    <t>m3</t>
  </si>
  <si>
    <t>669483665</t>
  </si>
  <si>
    <t>Mazanina z betonu prostého bez zvýšených nároků na prostředí tl. přes 120 do 240 mm tř. C 20/25</t>
  </si>
  <si>
    <t>https://podminky.urs.cz/item/CS_URS_2022_01/631311135</t>
  </si>
  <si>
    <t>"dle výkresu číslo 102, 103 a výpisu skladeb v technické zprávě"</t>
  </si>
  <si>
    <t>"podlaha bez krčků"</t>
  </si>
  <si>
    <t>(138,2-2*2*6)*0,13</t>
  </si>
  <si>
    <t>22</t>
  </si>
  <si>
    <t>631319013</t>
  </si>
  <si>
    <t>Příplatek k mazanině tl přes 120 do 240 mm za přehlazení povrchu</t>
  </si>
  <si>
    <t>-68574388</t>
  </si>
  <si>
    <t>Příplatek k cenám mazanin za úpravu povrchu mazaniny přehlazením, mazanina tl. přes 120 do 240 mm</t>
  </si>
  <si>
    <t>https://podminky.urs.cz/item/CS_URS_2022_01/631319013</t>
  </si>
  <si>
    <t>23</t>
  </si>
  <si>
    <t>631319175</t>
  </si>
  <si>
    <t>Příplatek k mazanině tl přes 120 do 240 mm za stržení povrchu spodní vrstvy před vložením výztuže</t>
  </si>
  <si>
    <t>-1934027722</t>
  </si>
  <si>
    <t>Příplatek k cenám mazanin za stržení povrchu spodní vrstvy mazaniny latí před vložením výztuže nebo pletiva pro tl. obou vrstev mazaniny přes 120 do 240 mm</t>
  </si>
  <si>
    <t>https://podminky.urs.cz/item/CS_URS_2022_01/631319175</t>
  </si>
  <si>
    <t>24</t>
  </si>
  <si>
    <t>631362021</t>
  </si>
  <si>
    <t>Výztuž mazanin svařovanými sítěmi Kari</t>
  </si>
  <si>
    <t>t</t>
  </si>
  <si>
    <t>-1437121700</t>
  </si>
  <si>
    <t>Výztuž mazanin ze svařovaných sítí z drátů typu KARI</t>
  </si>
  <si>
    <t>https://podminky.urs.cz/item/CS_URS_2022_01/631362021</t>
  </si>
  <si>
    <t>(138,2-2*2*6)*2*0,001*1,2</t>
  </si>
  <si>
    <t>25</t>
  </si>
  <si>
    <t>632451254</t>
  </si>
  <si>
    <t>Potěr cementový samonivelační litý C30 tl přes 45 do 50 mm</t>
  </si>
  <si>
    <t>469929589</t>
  </si>
  <si>
    <t>Potěr cementový samonivelační litý tř. C 30, tl. přes 45 do 50 mm</t>
  </si>
  <si>
    <t>https://podminky.urs.cz/item/CS_URS_2022_01/632451254</t>
  </si>
  <si>
    <t>138,2-2*2*6</t>
  </si>
  <si>
    <t>26</t>
  </si>
  <si>
    <t>632481213</t>
  </si>
  <si>
    <t>Separační vrstva z PE fólie</t>
  </si>
  <si>
    <t>521869613</t>
  </si>
  <si>
    <t>Separační vrstva k oddělení podlahových vrstev z polyetylénové fólie</t>
  </si>
  <si>
    <t>https://podminky.urs.cz/item/CS_URS_2022_01/632481213</t>
  </si>
  <si>
    <t>(138,2-2*2*6)*1,15</t>
  </si>
  <si>
    <t>27</t>
  </si>
  <si>
    <t>634112127</t>
  </si>
  <si>
    <t>Obvodová dilatace podlahovým páskem z pěnového PE s fólií mezi stěnou a mazaninou nebo potěrem v 120 mm</t>
  </si>
  <si>
    <t>m</t>
  </si>
  <si>
    <t>-994946815</t>
  </si>
  <si>
    <t>Obvodová dilatace mezi stěnou a mazaninou nebo potěrem podlahovým páskem z pěnového PE s fólií tl. do 10 mm, výšky 120 mm</t>
  </si>
  <si>
    <t>https://podminky.urs.cz/item/CS_URS_2022_01/634112127</t>
  </si>
  <si>
    <t>12,044+11,55*2+4,5*2+14,8+2*(4+2*3)</t>
  </si>
  <si>
    <t>28</t>
  </si>
  <si>
    <t>634663111</t>
  </si>
  <si>
    <t>Výplň dilatačních spar šířky do 10 mm v mazaninách polyuretovou samonivelační hmotou</t>
  </si>
  <si>
    <t>1586887177</t>
  </si>
  <si>
    <t>Výplň dilatačních spar mazanin polyuretanovou samonivelační hmotou, šířka spáry do 10 mm</t>
  </si>
  <si>
    <t>https://podminky.urs.cz/item/CS_URS_2022_01/634663111</t>
  </si>
  <si>
    <t>29</t>
  </si>
  <si>
    <t>634911124</t>
  </si>
  <si>
    <t>Řezání dilatačních spár š 10 mm hl přes 50 do 80 mm v čerstvé betonové mazanině</t>
  </si>
  <si>
    <t>-503620225</t>
  </si>
  <si>
    <t>Řezání dilatačních nebo smršťovacích spár v čerstvé betonové mazanině nebo potěru šířky přes 5 do 10 mm, hloubky přes 50 do 80 mm</t>
  </si>
  <si>
    <t>https://podminky.urs.cz/item/CS_URS_2022_01/634911124</t>
  </si>
  <si>
    <t>30</t>
  </si>
  <si>
    <t>642945111</t>
  </si>
  <si>
    <t>Osazování protipožárních nebo protiplynových zárubní dveří jednokřídlových do 2,5 m2</t>
  </si>
  <si>
    <t>kus</t>
  </si>
  <si>
    <t>-104564752</t>
  </si>
  <si>
    <t>Osazování ocelových zárubní protipožárních nebo protiplynových dveří do vynechaného otvoru, s obetonováním, dveří jednokřídlových do 2,5 m2</t>
  </si>
  <si>
    <t>https://podminky.urs.cz/item/CS_URS_2022_01/642945111</t>
  </si>
  <si>
    <t>"provedení dle popisu ve výpisu podrobností - výkres číslo 105"</t>
  </si>
  <si>
    <t>"T01"</t>
  </si>
  <si>
    <t>31</t>
  </si>
  <si>
    <t>M</t>
  </si>
  <si>
    <t>55331563a</t>
  </si>
  <si>
    <t>zárubeň jednokřídlá ocelová YHt pro zdění s protipožární úpravou tl stěny150mm rozměru 900/1970, vč. povrchové úpravy</t>
  </si>
  <si>
    <t>-811657727</t>
  </si>
  <si>
    <t>Ostatní konstrukce a práce, bourání</t>
  </si>
  <si>
    <t>32</t>
  </si>
  <si>
    <t>949101112</t>
  </si>
  <si>
    <t>Lešení pomocné pro objekty pozemních staveb s lešeňovou podlahou v přes 1,9 do 3,5 m zatížení do 150 kg/m2</t>
  </si>
  <si>
    <t>-695930647</t>
  </si>
  <si>
    <t>Lešení pomocné pracovní pro objekty pozemních staveb pro zatížení do 150 kg/m2, o výšce lešeňové podlahy přes 1,9 do 3,5 m</t>
  </si>
  <si>
    <t>https://podminky.urs.cz/item/CS_URS_2022_01/949101112</t>
  </si>
  <si>
    <t>33</t>
  </si>
  <si>
    <t>952901111</t>
  </si>
  <si>
    <t>Vyčištění budov bytové a občanské výstavby při výšce podlaží do 4 m</t>
  </si>
  <si>
    <t>1431989988</t>
  </si>
  <si>
    <t>Vyčištění budov nebo objektů před předáním do užívání budov bytové nebo občanské výstavby, světlé výšky podlaží do 4 m</t>
  </si>
  <si>
    <t>https://podminky.urs.cz/item/CS_URS_2022_01/952901111</t>
  </si>
  <si>
    <t>138,2+50</t>
  </si>
  <si>
    <t>34</t>
  </si>
  <si>
    <t>952902121</t>
  </si>
  <si>
    <t>Čištění budov zametení drsných podlah</t>
  </si>
  <si>
    <t>-990445940</t>
  </si>
  <si>
    <t>Čištění budov při provádění oprav a udržovacích prací podlah drsných nebo chodníků zametením</t>
  </si>
  <si>
    <t>https://podminky.urs.cz/item/CS_URS_2022_01/952902121</t>
  </si>
  <si>
    <t>"stávající podlaha"</t>
  </si>
  <si>
    <t>35</t>
  </si>
  <si>
    <t>952902601</t>
  </si>
  <si>
    <t>Čištění budov vysátí prachu z trámů</t>
  </si>
  <si>
    <t>-1482508844</t>
  </si>
  <si>
    <t>Čištění budov při provádění oprav a udržovacích prací vysátím prachu z trámů, nosníků apod.</t>
  </si>
  <si>
    <t>https://podminky.urs.cz/item/CS_URS_2022_01/952902601</t>
  </si>
  <si>
    <t>"stávající strop"</t>
  </si>
  <si>
    <t>36</t>
  </si>
  <si>
    <t>952902611</t>
  </si>
  <si>
    <t>Čištění budov vysátí prachu z ostatních ploch</t>
  </si>
  <si>
    <t>-1580214094</t>
  </si>
  <si>
    <t>Čištění budov při provádění oprav a udržovacích prací vysátím prachu z ostatních ploch</t>
  </si>
  <si>
    <t>https://podminky.urs.cz/item/CS_URS_2022_01/952902611</t>
  </si>
  <si>
    <t>"stávající stěna"</t>
  </si>
  <si>
    <t>3,665*12,044-0,9*2</t>
  </si>
  <si>
    <t>37</t>
  </si>
  <si>
    <t>971052651</t>
  </si>
  <si>
    <t>Vybourání nebo prorážení otvorů v ŽB příčkách a zdech pl do 4 m2 tl do 600 mm</t>
  </si>
  <si>
    <t>1530816445</t>
  </si>
  <si>
    <t>Vybourání a prorážení otvorů v železobetonových příčkách a zdech základových nebo nadzákladových, plochy do 4 m2, tl. do 600 mm</t>
  </si>
  <si>
    <t>https://podminky.urs.cz/item/CS_URS_2022_01/971052651</t>
  </si>
  <si>
    <t>"dle výkresu 101 a 201"</t>
  </si>
  <si>
    <t>"pro nové dveře"</t>
  </si>
  <si>
    <t>1,1*2,15*0,3</t>
  </si>
  <si>
    <t>38</t>
  </si>
  <si>
    <t>977211112</t>
  </si>
  <si>
    <t>Řezání stěnovou pilou ŽB kcí s výztuží průměru do 16 mm hl přes 200 do 350 mm</t>
  </si>
  <si>
    <t>-64338884</t>
  </si>
  <si>
    <t>Řezání konstrukcí stěnovou pilou železobetonových průměru řezané výztuže do 16 mm hloubka řezu přes 200 do 350 mm</t>
  </si>
  <si>
    <t>https://podminky.urs.cz/item/CS_URS_2022_01/977211112</t>
  </si>
  <si>
    <t>1,1*2+2,15*2</t>
  </si>
  <si>
    <t>39</t>
  </si>
  <si>
    <t>9-P01</t>
  </si>
  <si>
    <t>D+M nový hasicí přístroj práškový 6kg (min.21a) na stěnový držák</t>
  </si>
  <si>
    <t>-821852250</t>
  </si>
  <si>
    <t>"P01" 2</t>
  </si>
  <si>
    <t>40</t>
  </si>
  <si>
    <t>9-SV1</t>
  </si>
  <si>
    <t>Stavební výpomoce pro profese - prostupy, drážky atd. vč. následného zapravení</t>
  </si>
  <si>
    <t>hod</t>
  </si>
  <si>
    <t>-1764173572</t>
  </si>
  <si>
    <t>"mimo vykázané v ostatních položkách"</t>
  </si>
  <si>
    <t>997</t>
  </si>
  <si>
    <t>Přesun sutě</t>
  </si>
  <si>
    <t>41</t>
  </si>
  <si>
    <t>997013211</t>
  </si>
  <si>
    <t>Vnitrostaveništní doprava suti a vybouraných hmot pro budovy v do 6 m ručně</t>
  </si>
  <si>
    <t>-1392984004</t>
  </si>
  <si>
    <t>Vnitrostaveništní doprava suti a vybouraných hmot vodorovně do 50 m svisle ručně pro budovy a haly výšky do 6 m</t>
  </si>
  <si>
    <t>https://podminky.urs.cz/item/CS_URS_2022_01/997013211</t>
  </si>
  <si>
    <t>42</t>
  </si>
  <si>
    <t>997013501</t>
  </si>
  <si>
    <t>Odvoz suti a vybouraných hmot na skládku nebo meziskládku do 1 km se složením</t>
  </si>
  <si>
    <t>-658814542</t>
  </si>
  <si>
    <t>Odvoz suti a vybouraných hmot na skládku nebo meziskládku se složením, na vzdálenost do 1 km</t>
  </si>
  <si>
    <t>https://podminky.urs.cz/item/CS_URS_2022_01/997013501</t>
  </si>
  <si>
    <t>43</t>
  </si>
  <si>
    <t>997013509</t>
  </si>
  <si>
    <t>Příplatek k odvozu suti a vybouraných hmot na skládku ZKD 1 km přes 1 km</t>
  </si>
  <si>
    <t>-38563789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</si>
  <si>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</si>
  <si>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</si>
  <si>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1,704*19 'Přepočtené koeficientem množství</t>
  </si>
  <si>
    <t>44</t>
  </si>
  <si>
    <t>997013602</t>
  </si>
  <si>
    <t>Poplatek za uložení na skládce (skládkovné) stavebního odpadu železobetonového kód odpadu 17 01 01</t>
  </si>
  <si>
    <t>1131602581</t>
  </si>
  <si>
    <t>Poplatek za uložení stavebního odpadu na skládce (skládkovné) z armovaného betonu zatříděného do Katalogu odpadů pod kódem 17 01 01</t>
  </si>
  <si>
    <t>https://podminky.urs.cz/item/CS_URS_2022_01/997013602</t>
  </si>
  <si>
    <t>998</t>
  </si>
  <si>
    <t>Přesun hmot</t>
  </si>
  <si>
    <t>45</t>
  </si>
  <si>
    <t>998018001</t>
  </si>
  <si>
    <t>Přesun hmot ruční pro budovy v do 6 m</t>
  </si>
  <si>
    <t>-661085812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</si>
  <si>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</si>
  <si>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https://podminky.urs.cz/item/CS_URS_2022_01/998018001</t>
  </si>
  <si>
    <t>PSV</t>
  </si>
  <si>
    <t>Práce a dodávky PSV</t>
  </si>
  <si>
    <t>722</t>
  </si>
  <si>
    <t>Zdravotechnika - vnitřní vodovod</t>
  </si>
  <si>
    <t>46</t>
  </si>
  <si>
    <t>722250143</t>
  </si>
  <si>
    <t>Hydrantový systém s tvarově stálou hadicí D 25 x 30 m prosklený</t>
  </si>
  <si>
    <t>soubor</t>
  </si>
  <si>
    <t>-1596298375</t>
  </si>
  <si>
    <t>Požární příslušenství a armatury hydrantový systém s tvarově stálou hadicí prosklený D 25 x 30 m</t>
  </si>
  <si>
    <t>https://podminky.urs.cz/item/CS_URS_2022_01/722250143</t>
  </si>
  <si>
    <t>"P02" 1</t>
  </si>
  <si>
    <t>47</t>
  </si>
  <si>
    <t>722254115</t>
  </si>
  <si>
    <t>Hydrantová skříň vnitřní s výzbrojí D 25 polyesterová hadice</t>
  </si>
  <si>
    <t>1502480214</t>
  </si>
  <si>
    <t>Požární příslušenství a armatury hydrantové skříně vnitřní s výzbrojí D 25 (polyesterová hadice)</t>
  </si>
  <si>
    <t>https://podminky.urs.cz/item/CS_URS_2022_01/722254115</t>
  </si>
  <si>
    <t>48</t>
  </si>
  <si>
    <t>998722101</t>
  </si>
  <si>
    <t>Přesun hmot tonážní pro vnitřní vodovod v objektech v do 6 m</t>
  </si>
  <si>
    <t>-1348063355</t>
  </si>
  <si>
    <t>Přesun hmot pro vnitřní vodovod stanovený z hmotnosti přesunovaného materiálu vodorovná dopravní vzdálenost do 50 m v objektech výšky do 6 m</t>
  </si>
  <si>
    <t>https://podminky.urs.cz/item/CS_URS_2022_01/998722101</t>
  </si>
  <si>
    <t>49</t>
  </si>
  <si>
    <t>998722181</t>
  </si>
  <si>
    <t>Příplatek k přesunu hmot tonážní 722 prováděný bez použití mechanizace</t>
  </si>
  <si>
    <t>-1845739015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</si>
  <si>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</si>
  <si>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https://podminky.urs.cz/item/CS_URS_2022_01/998722181</t>
  </si>
  <si>
    <t>763</t>
  </si>
  <si>
    <t>Konstrukce suché výstavby</t>
  </si>
  <si>
    <t>50</t>
  </si>
  <si>
    <t>763121411</t>
  </si>
  <si>
    <t>SDK stěna předsazená tl 62,5 mm profil CW+UW 50 deska 1xA 12,5 bez izolace EI 15</t>
  </si>
  <si>
    <t>880187479</t>
  </si>
  <si>
    <t>Stěna předsazená ze sádrokartonových desek s nosnou konstrukcí z ocelových profilů CW, UW jednoduše opláštěná deskou standardní A tl. 12,5 mm bez izolace, EI 15, stěna tl. 62,5 mm, profil 50</t>
  </si>
  <si>
    <t>https://podminky.urs.cz/item/CS_URS_2022_01/763121411</t>
  </si>
  <si>
    <t>"zakrytí rozvodů UT"</t>
  </si>
  <si>
    <t>3,85*(0,175*2+1,15)</t>
  </si>
  <si>
    <t>51</t>
  </si>
  <si>
    <t>763121714</t>
  </si>
  <si>
    <t>SDK stěna předsazená základní penetrační nátěr</t>
  </si>
  <si>
    <t>-1381094984</t>
  </si>
  <si>
    <t>Stěna předsazená ze sádrokartonových desek ostatní konstrukce a práce na předsazených stěnách ze sádrokartonových desek základní penetrační nátěr</t>
  </si>
  <si>
    <t>https://podminky.urs.cz/item/CS_URS_2022_01/763121714</t>
  </si>
  <si>
    <t>52</t>
  </si>
  <si>
    <t>763121751</t>
  </si>
  <si>
    <t>Příplatek k SDK stěně předsazené za plochu do 6 m2 jednotlivě</t>
  </si>
  <si>
    <t>1084791234</t>
  </si>
  <si>
    <t>Stěna předsazená ze sádrokartonových desek Příplatek k cenám za plochu do 6 m2 jednotlivě</t>
  </si>
  <si>
    <t>https://podminky.urs.cz/item/CS_URS_2022_01/763121751</t>
  </si>
  <si>
    <t>53</t>
  </si>
  <si>
    <t>998763301</t>
  </si>
  <si>
    <t>Přesun hmot tonážní pro sádrokartonové konstrukce v objektech v do 6 m</t>
  </si>
  <si>
    <t>-598788640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</si>
  <si>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</si>
  <si>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https://podminky.urs.cz/item/CS_URS_2022_01/998763301</t>
  </si>
  <si>
    <t>54</t>
  </si>
  <si>
    <t>998763381</t>
  </si>
  <si>
    <t>Příplatek k přesunu hmot tonážní 763 SDK prováděný bez použití mechanizace</t>
  </si>
  <si>
    <t>1350050313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</si>
  <si>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</si>
  <si>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https://podminky.urs.cz/item/CS_URS_2022_01/998763381</t>
  </si>
  <si>
    <t>767</t>
  </si>
  <si>
    <t>Konstrukce zámečnické</t>
  </si>
  <si>
    <t>55</t>
  </si>
  <si>
    <t>767646510</t>
  </si>
  <si>
    <t>Montáž dveří protipožárního uzávěru jednokřídlového</t>
  </si>
  <si>
    <t>1672847085</t>
  </si>
  <si>
    <t>Montáž dveří ocelových nebo hliníkových protipožárních uzávěrů jednokřídlových</t>
  </si>
  <si>
    <t>https://podminky.urs.cz/item/CS_URS_2022_01/767646510</t>
  </si>
  <si>
    <t>56</t>
  </si>
  <si>
    <t>55341183a</t>
  </si>
  <si>
    <t>dveře jednokřídlé ocelové interierové protipožární EW 90 DP1 900x1970mm hladké plné vč. kování a zámku, povrchové úpravy</t>
  </si>
  <si>
    <t>1903611144</t>
  </si>
  <si>
    <t>57</t>
  </si>
  <si>
    <t>767-RR1</t>
  </si>
  <si>
    <t>D+M Regál kovový šroubovaný pozinkovaný hl.30cm, v. 300cm</t>
  </si>
  <si>
    <t>bm</t>
  </si>
  <si>
    <t>1049949290</t>
  </si>
  <si>
    <t>"dle výkresu číslo 104"</t>
  </si>
  <si>
    <t>"vč. zajištění proti překlopení do stropu"</t>
  </si>
  <si>
    <t>98,1</t>
  </si>
  <si>
    <t>58</t>
  </si>
  <si>
    <t>767-RR2</t>
  </si>
  <si>
    <t>D+M Regál kovový šroubovaný pozinkovaný hl.60cm, v. 260cm</t>
  </si>
  <si>
    <t>1454449338</t>
  </si>
  <si>
    <t>23,3</t>
  </si>
  <si>
    <t>59</t>
  </si>
  <si>
    <t>998767101</t>
  </si>
  <si>
    <t>Přesun hmot tonážní pro zámečnické konstrukce v objektech v do 6 m</t>
  </si>
  <si>
    <t>-726302719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</si>
  <si>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</si>
  <si>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</si>
  <si>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60</t>
  </si>
  <si>
    <t>998767181</t>
  </si>
  <si>
    <t>Příplatek k přesunu hmot tonážní 767 prováděný bez použití mechanizace</t>
  </si>
  <si>
    <t>-1930487672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</si>
  <si>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</si>
  <si>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https://podminky.urs.cz/item/CS_URS_2022_01/998767181</t>
  </si>
  <si>
    <t>776</t>
  </si>
  <si>
    <t>Podlahy povlakové</t>
  </si>
  <si>
    <t>61</t>
  </si>
  <si>
    <t>776111311</t>
  </si>
  <si>
    <t>Vysátí podkladu povlakových podlah</t>
  </si>
  <si>
    <t>-400510643</t>
  </si>
  <si>
    <t>Příprava podkladu vysátí podlah</t>
  </si>
  <si>
    <t>https://podminky.urs.cz/item/CS_URS_2022_01/776111311</t>
  </si>
  <si>
    <t>"podlaha vč. krčků sloupů"</t>
  </si>
  <si>
    <t>"svislé plochy krčků sloupů"</t>
  </si>
  <si>
    <t>0,24*2*(4+3*3+2*2)</t>
  </si>
  <si>
    <t>62</t>
  </si>
  <si>
    <t>776121112</t>
  </si>
  <si>
    <t>Vodou ředitelná penetrace savého podkladu povlakových podlah</t>
  </si>
  <si>
    <t>-1722779282</t>
  </si>
  <si>
    <t>Příprava podkladu penetrace vodou ředitelná podlah</t>
  </si>
  <si>
    <t>https://podminky.urs.cz/item/CS_URS_2022_01/776121112</t>
  </si>
  <si>
    <t>"1:3"</t>
  </si>
  <si>
    <t>63</t>
  </si>
  <si>
    <t>776121112a</t>
  </si>
  <si>
    <t>803200622</t>
  </si>
  <si>
    <t>"1:5"</t>
  </si>
  <si>
    <t>64</t>
  </si>
  <si>
    <t>776141121</t>
  </si>
  <si>
    <t>Vyrovnání podkladu povlakových podlah stěrkou pevnosti 30 MPa tl do 3 mm</t>
  </si>
  <si>
    <t>-564072929</t>
  </si>
  <si>
    <t>Příprava podkladu vyrovnání samonivelační stěrkou podlah min.pevnosti 30 MPa, tloušťky do 3 mm</t>
  </si>
  <si>
    <t>https://podminky.urs.cz/item/CS_URS_2022_01/776141121</t>
  </si>
  <si>
    <t>65</t>
  </si>
  <si>
    <t>776221111</t>
  </si>
  <si>
    <t>Lepení pásů z PVC standardním lepidlem</t>
  </si>
  <si>
    <t>1369672845</t>
  </si>
  <si>
    <t>Montáž podlahovin z PVC lepením standardním lepidlem z pásů standardních</t>
  </si>
  <si>
    <t>https://podminky.urs.cz/item/CS_URS_2022_01/776221111</t>
  </si>
  <si>
    <t>"podlaha"</t>
  </si>
  <si>
    <t>66</t>
  </si>
  <si>
    <t>776521111</t>
  </si>
  <si>
    <t>Lepení pásů z PVC na stěnu výšky do 2,0 m</t>
  </si>
  <si>
    <t>524149152</t>
  </si>
  <si>
    <t>Montáž podlahovin z PVC na stěnu lepením pásů, výšky do 2 m</t>
  </si>
  <si>
    <t>https://podminky.urs.cz/item/CS_URS_2022_01/776521111</t>
  </si>
  <si>
    <t>67</t>
  </si>
  <si>
    <t>28411000a</t>
  </si>
  <si>
    <t xml:space="preserve">PVC podlahovina tl 2mm  (dle specifikace ve výpisu skladeb)</t>
  </si>
  <si>
    <t>1572910621</t>
  </si>
  <si>
    <t>(138,2+8,16)*1,1</t>
  </si>
  <si>
    <t>68</t>
  </si>
  <si>
    <t>776411112</t>
  </si>
  <si>
    <t>Montáž obvodových soklíků výšky do 100 mm</t>
  </si>
  <si>
    <t>-606721947</t>
  </si>
  <si>
    <t>Montáž soklíků lepením obvodových, výšky přes 80 do 100 mm</t>
  </si>
  <si>
    <t>https://podminky.urs.cz/item/CS_URS_2022_01/776411112</t>
  </si>
  <si>
    <t>12,044+11,55*2+4,5*2+14,8+0,175*2-0,9</t>
  </si>
  <si>
    <t>2*(3*3+4+2*2)+0,6*4*6+0,24*10</t>
  </si>
  <si>
    <t>69</t>
  </si>
  <si>
    <t>776421111</t>
  </si>
  <si>
    <t>Montáž obvodových lišt lepením</t>
  </si>
  <si>
    <t>1555105360</t>
  </si>
  <si>
    <t>Montáž lišt obvodových lepených</t>
  </si>
  <si>
    <t>https://podminky.urs.cz/item/CS_URS_2022_01/776421111</t>
  </si>
  <si>
    <t>109,194*2</t>
  </si>
  <si>
    <t>70</t>
  </si>
  <si>
    <t>28411004</t>
  </si>
  <si>
    <t>lišta soklová PVC samolepící 30x30mm</t>
  </si>
  <si>
    <t>-583502170</t>
  </si>
  <si>
    <t>109,194*1,1</t>
  </si>
  <si>
    <t>71</t>
  </si>
  <si>
    <t>28411008</t>
  </si>
  <si>
    <t>lišta soklová PVC 16x60mm</t>
  </si>
  <si>
    <t>1081062991</t>
  </si>
  <si>
    <t>72</t>
  </si>
  <si>
    <t>776421312</t>
  </si>
  <si>
    <t>Montáž přechodových šroubovaných lišt</t>
  </si>
  <si>
    <t>-1799880773</t>
  </si>
  <si>
    <t>Montáž lišt přechodových šroubovaných</t>
  </si>
  <si>
    <t>https://podminky.urs.cz/item/CS_URS_2022_01/776421312</t>
  </si>
  <si>
    <t>0,9+70</t>
  </si>
  <si>
    <t>73</t>
  </si>
  <si>
    <t>56284510</t>
  </si>
  <si>
    <t>profil dilatační PVC 40x40mm</t>
  </si>
  <si>
    <t>459019830</t>
  </si>
  <si>
    <t>70*1,1</t>
  </si>
  <si>
    <t>74</t>
  </si>
  <si>
    <t>55343114</t>
  </si>
  <si>
    <t>profil přechodový Al narážecí 30mm bronz</t>
  </si>
  <si>
    <t>1888460971</t>
  </si>
  <si>
    <t>0,9*1,1</t>
  </si>
  <si>
    <t>75</t>
  </si>
  <si>
    <t>776-sokl</t>
  </si>
  <si>
    <t>Příplatek za atypické provedení soklu s fabionem (vč. dodávky veškerého potřebného materiálu)</t>
  </si>
  <si>
    <t>1749159184</t>
  </si>
  <si>
    <t>109,194</t>
  </si>
  <si>
    <t>76</t>
  </si>
  <si>
    <t>998776101</t>
  </si>
  <si>
    <t>Přesun hmot tonážní pro podlahy povlakové v objektech v do 6 m</t>
  </si>
  <si>
    <t>-510756170</t>
  </si>
  <si>
    <t>Přesun hmot pro podlahy povlakové stanovený z hmotnosti přesunovaného materiálu vodorovná dopravní vzdálenost do 50 m v objektech výšky do 6 m</t>
  </si>
  <si>
    <t>https://podminky.urs.cz/item/CS_URS_2022_01/998776101</t>
  </si>
  <si>
    <t>77</t>
  </si>
  <si>
    <t>998776181</t>
  </si>
  <si>
    <t>Příplatek k přesunu hmot tonážní 776 prováděný bez použití mechanizace</t>
  </si>
  <si>
    <t>-495063308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</si>
  <si>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</si>
  <si>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https://podminky.urs.cz/item/CS_URS_2022_01/998776181</t>
  </si>
  <si>
    <t>783</t>
  </si>
  <si>
    <t>Dokončovací práce - nátěry</t>
  </si>
  <si>
    <t>78</t>
  </si>
  <si>
    <t>783836401a</t>
  </si>
  <si>
    <t>Ochranný epoxidový nátěr omítek - penetrace + 2x vrchní</t>
  </si>
  <si>
    <t>566692031</t>
  </si>
  <si>
    <t>"stávající i nové stěny, sloupy"</t>
  </si>
  <si>
    <t>3,665*(11,55*2+4,5*2+12,044+14,8+0,175*2)+3,425*(0,6*4*8)-0,9*2-0,24*2*7</t>
  </si>
  <si>
    <t>002 - Elektroinstalace - silnoproud</t>
  </si>
  <si>
    <t>KABELOVÉ TRASY - KABELOVÉ TRASY</t>
  </si>
  <si>
    <t>PŘÍSTROJE - PŘÍSTROJE</t>
  </si>
  <si>
    <t>KABELY - KABELY</t>
  </si>
  <si>
    <t>SVÍTIDLA - SVÍTIDLA</t>
  </si>
  <si>
    <t>ROZVADĚČE - ROZVADĚČE</t>
  </si>
  <si>
    <t>VRN - VRN</t>
  </si>
  <si>
    <t>KABELOVÉ TRASY</t>
  </si>
  <si>
    <t>Pol1</t>
  </si>
  <si>
    <t xml:space="preserve">Kabelový žlab merkur2  100/50  včetně přepážky, závěsu a vč. příslušenství</t>
  </si>
  <si>
    <t>Kabelový žlab merkur2 100/50 včetně přepážky, závěsu a vč. příslušenství</t>
  </si>
  <si>
    <t>Pol2</t>
  </si>
  <si>
    <t xml:space="preserve">Parapetní kanál  140x70 bílý plast</t>
  </si>
  <si>
    <t>Parapetní kanál 140x70 bílý plast</t>
  </si>
  <si>
    <t>Pol3</t>
  </si>
  <si>
    <t xml:space="preserve">Koncovka Parapetní kanál  140x70 bílý plast</t>
  </si>
  <si>
    <t>ks</t>
  </si>
  <si>
    <t>Koncovka Parapetní kanál 140x70 bílý plast</t>
  </si>
  <si>
    <t>Pol4</t>
  </si>
  <si>
    <t>Dělící přepážka do kanálů 140/70</t>
  </si>
  <si>
    <t>Pol5</t>
  </si>
  <si>
    <t>PVC trubka ohebná 20</t>
  </si>
  <si>
    <t>Pol6</t>
  </si>
  <si>
    <t>PVC trubka tuhá 20</t>
  </si>
  <si>
    <t>Pol7</t>
  </si>
  <si>
    <t>PVC příchytka trubky 20</t>
  </si>
  <si>
    <t>Pol8</t>
  </si>
  <si>
    <t>Příchytka stahovací páska černá 290x3,6</t>
  </si>
  <si>
    <t>Pol9</t>
  </si>
  <si>
    <t>Hmoždinka 8</t>
  </si>
  <si>
    <t>Pol10</t>
  </si>
  <si>
    <t>PVC trubka tuhá 25</t>
  </si>
  <si>
    <t>Pol11</t>
  </si>
  <si>
    <t>PVC příchytka trubky 25</t>
  </si>
  <si>
    <t>Pol12</t>
  </si>
  <si>
    <t>PVC trubka ohebná 25</t>
  </si>
  <si>
    <t>Pol13</t>
  </si>
  <si>
    <t>Pomocné ocelové konstrukce do 15kg</t>
  </si>
  <si>
    <t>PŘÍSTROJE</t>
  </si>
  <si>
    <t>Pol14</t>
  </si>
  <si>
    <t xml:space="preserve">Spínač přístroj č.1  včetně rámečku a klapky IP20</t>
  </si>
  <si>
    <t>Spínač přístroj č.1 včetně rámečku a klapky IP20</t>
  </si>
  <si>
    <t>Pol15</t>
  </si>
  <si>
    <t xml:space="preserve">Spínač přístroj č.5  včetně rámečku a klapky IP20</t>
  </si>
  <si>
    <t>Spínač přístroj č.5 včetně rámečku a klapky IP20</t>
  </si>
  <si>
    <t>Pol16</t>
  </si>
  <si>
    <t>Zásuvka jednoduchá zapuštěná zelená IP20</t>
  </si>
  <si>
    <t>Pol17</t>
  </si>
  <si>
    <t>Zásuvka jednoduchá zapuštěná zelená IP20 s přepěťovou ochranou</t>
  </si>
  <si>
    <t>Pol18</t>
  </si>
  <si>
    <t>Zásuvka dvojitá zapuštěná bíla s natoč.dutinou IP20</t>
  </si>
  <si>
    <t>Pol19</t>
  </si>
  <si>
    <t>Zásuvka jednoduchá zapuštěná bíla IP20</t>
  </si>
  <si>
    <t>Pol20</t>
  </si>
  <si>
    <t>Vypínač 3f 16A IP54</t>
  </si>
  <si>
    <t>Pol21</t>
  </si>
  <si>
    <t>Krabice přístrojova KP 68 KA</t>
  </si>
  <si>
    <t>Pol22</t>
  </si>
  <si>
    <t>Krabice IP55 100x100</t>
  </si>
  <si>
    <t>Pol23</t>
  </si>
  <si>
    <t>Krabice přístrojova do parapetního kanálů</t>
  </si>
  <si>
    <t>Pol24</t>
  </si>
  <si>
    <t>Krabice 100x100 IP 55 s požární odolnosti</t>
  </si>
  <si>
    <t>Pol25</t>
  </si>
  <si>
    <t>Řetízek na zavěšení zářivek v kolizi s VZT 5X31X2,2</t>
  </si>
  <si>
    <t>Pol26</t>
  </si>
  <si>
    <t>ZEMNICÍ SVORKA ZSA 16 BERNARD</t>
  </si>
  <si>
    <t>Pol27</t>
  </si>
  <si>
    <t xml:space="preserve">Otvor  cihla 300mm x 100mm zeď 200mm</t>
  </si>
  <si>
    <t>Otvor cihla 300mm x 100mm zeď 200mm</t>
  </si>
  <si>
    <t>Pol28</t>
  </si>
  <si>
    <t>Kapsa 100x100mm cihla</t>
  </si>
  <si>
    <t>Pol29</t>
  </si>
  <si>
    <t>Drážka 30x30mm cihla</t>
  </si>
  <si>
    <t>Pol30</t>
  </si>
  <si>
    <t>Protipožární ucpáky do 300mm2</t>
  </si>
  <si>
    <t>KABELY</t>
  </si>
  <si>
    <t>Pol31</t>
  </si>
  <si>
    <t>Kabel CXKH-R 3Ox1,5 ul. pod omítkou a volně</t>
  </si>
  <si>
    <t>Pol32</t>
  </si>
  <si>
    <t>Kabel CXKH-R 3Jx1,5 ul. pod omítkou a volně</t>
  </si>
  <si>
    <t>Pol33</t>
  </si>
  <si>
    <t>Kabel CXKH-R 3Jx2,5 ul. pod omítkou a volně</t>
  </si>
  <si>
    <t>Pol34</t>
  </si>
  <si>
    <t>Kabel CXKH-R 5Jx2,5 ul. pod omítkou a volně</t>
  </si>
  <si>
    <t>Pol35</t>
  </si>
  <si>
    <t>Kabel CXKH-V-P60 3Jx1,5 ul. pod omítkou a volně (požárně odolný)</t>
  </si>
  <si>
    <t>Pol36</t>
  </si>
  <si>
    <t>Vodič CYA 16 ZŽ</t>
  </si>
  <si>
    <t>Pol37</t>
  </si>
  <si>
    <t>Vodič CYA 6 ZŽ</t>
  </si>
  <si>
    <t>Pol38</t>
  </si>
  <si>
    <t>Ukončení kabelů v rozvaděčích do 5x2,5</t>
  </si>
  <si>
    <t>Pol39</t>
  </si>
  <si>
    <t>Ukončení vodičů do 16mm</t>
  </si>
  <si>
    <t>Pol40</t>
  </si>
  <si>
    <t>Ukončení vodičů do 6mm</t>
  </si>
  <si>
    <t>80</t>
  </si>
  <si>
    <t>Pol41</t>
  </si>
  <si>
    <t>Ukončení vodičů do 2,5mm</t>
  </si>
  <si>
    <t>82</t>
  </si>
  <si>
    <t>SVÍTIDLA</t>
  </si>
  <si>
    <t>Pol42</t>
  </si>
  <si>
    <t>TYP N3 -Nouzové svítidlo LOVATO (LV3N/U/1W)</t>
  </si>
  <si>
    <t>84</t>
  </si>
  <si>
    <t>Pol43</t>
  </si>
  <si>
    <t>TYP N1-Nouzové svítidlo AXNU 6W (Modus 620lm 4000K)</t>
  </si>
  <si>
    <t>86</t>
  </si>
  <si>
    <t>Pol44</t>
  </si>
  <si>
    <t>TYP N4-Nouzové svítidlo AXNR 3W (Modus 350lm 4000K)</t>
  </si>
  <si>
    <t>88</t>
  </si>
  <si>
    <t>Pol45</t>
  </si>
  <si>
    <t>TYP H - Svítidlo LED PRACHOTĚSNÉ (Modus PL7000L2W 7500lm 4000K)</t>
  </si>
  <si>
    <t>90</t>
  </si>
  <si>
    <t>Pol46</t>
  </si>
  <si>
    <t>TYP I - Svítidlo LED PRACHOTĚSNÉ (Modus PL3500L1N 4400lm 4000K)</t>
  </si>
  <si>
    <t>92</t>
  </si>
  <si>
    <t>ROZVADĚČE</t>
  </si>
  <si>
    <t>Pol47</t>
  </si>
  <si>
    <t>Spolupráse s revizním technikem</t>
  </si>
  <si>
    <t>h</t>
  </si>
  <si>
    <t>94</t>
  </si>
  <si>
    <t>Pol48</t>
  </si>
  <si>
    <t>Pomocné lešení do 6m</t>
  </si>
  <si>
    <t>96</t>
  </si>
  <si>
    <t>Pol49</t>
  </si>
  <si>
    <t>Podružný instalační materiál</t>
  </si>
  <si>
    <t>98</t>
  </si>
  <si>
    <t>Pol50</t>
  </si>
  <si>
    <t>Koordinace, zaškolení obsluhy, předání, účast na KD</t>
  </si>
  <si>
    <t>100</t>
  </si>
  <si>
    <t>Pol51</t>
  </si>
  <si>
    <t>Oživení a odzkoušení elektroinstalace</t>
  </si>
  <si>
    <t>102</t>
  </si>
  <si>
    <t>Pol52</t>
  </si>
  <si>
    <t>Dokladová část - certifikáty, prohlášení o shodě, uživatelské příručky</t>
  </si>
  <si>
    <t>104</t>
  </si>
  <si>
    <t>Pol53</t>
  </si>
  <si>
    <t>Revizní zpráva, zkušební protokoly</t>
  </si>
  <si>
    <t>106</t>
  </si>
  <si>
    <t>Pol54</t>
  </si>
  <si>
    <t>Dokumentace skutečného provedení , fotodokumentace</t>
  </si>
  <si>
    <t>108</t>
  </si>
  <si>
    <t>Pol55</t>
  </si>
  <si>
    <t>Celkem zkoušky, měření, revize</t>
  </si>
  <si>
    <t>110</t>
  </si>
  <si>
    <t>Pol56</t>
  </si>
  <si>
    <t>Projektová dokumentace - realiazační, skutečný stav</t>
  </si>
  <si>
    <t>112</t>
  </si>
  <si>
    <t>Pol57</t>
  </si>
  <si>
    <t>Celkem doprava, přesun hmot</t>
  </si>
  <si>
    <t>114</t>
  </si>
  <si>
    <t>Pol58</t>
  </si>
  <si>
    <t>Celkem VRN - zařízení staveniště, odběr energií, WC, ostraha, …</t>
  </si>
  <si>
    <t>116</t>
  </si>
  <si>
    <t>003 - Elektroinstalace - slaboproud</t>
  </si>
  <si>
    <t>Soupis:</t>
  </si>
  <si>
    <t>003-SK - Slaboproud - Strukturovaná kabeláž</t>
  </si>
  <si>
    <t>M - M</t>
  </si>
  <si>
    <t xml:space="preserve">    D1 - Kabely</t>
  </si>
  <si>
    <t xml:space="preserve">    D2 - Zásuvky a moduly</t>
  </si>
  <si>
    <t xml:space="preserve">    D3 - Patch panely a moduly</t>
  </si>
  <si>
    <t xml:space="preserve">    D4 - Měření</t>
  </si>
  <si>
    <t xml:space="preserve">    D5 - Datové rozváděče</t>
  </si>
  <si>
    <t>Ostatní - Ostatní</t>
  </si>
  <si>
    <t>D1</t>
  </si>
  <si>
    <t>Kabely</t>
  </si>
  <si>
    <t>Pol59</t>
  </si>
  <si>
    <t>Instalační kabel Cat.6A STP LSOHFR 550MHz, Euroclass B2ca-s1,d1,a1</t>
  </si>
  <si>
    <t>D2</t>
  </si>
  <si>
    <t>Zásuvky a moduly</t>
  </si>
  <si>
    <t>Pol60</t>
  </si>
  <si>
    <t>10G keystone modul 1xRJ45 Cat.6A EA STP -zapojení v zásuvce</t>
  </si>
  <si>
    <t>Pol61</t>
  </si>
  <si>
    <t>Zásuvka Modulo 50 pro 2xRJ45 80x80mm pod omítku bílá šikmá s dvířky</t>
  </si>
  <si>
    <t>Pol62</t>
  </si>
  <si>
    <t>Krabice Modulo 50 80x80mm na omítku bílá výška 40mm</t>
  </si>
  <si>
    <t>D3</t>
  </si>
  <si>
    <t>Patch panely a moduly</t>
  </si>
  <si>
    <t>Pol63</t>
  </si>
  <si>
    <t>Modulární patch panel neosazený pro 24xRJ45 1U černý</t>
  </si>
  <si>
    <t>1017758730</t>
  </si>
  <si>
    <t>Pol64</t>
  </si>
  <si>
    <t>10G keystone modul 1xRJ45 Cat.6A EA STP -zapojení v panelu, včetně vyvázání</t>
  </si>
  <si>
    <t>-1590690073</t>
  </si>
  <si>
    <t>Pol65</t>
  </si>
  <si>
    <t xml:space="preserve">10G patch kabel Cat.6A STP LSOH šedý  1,5m</t>
  </si>
  <si>
    <t>1477291412</t>
  </si>
  <si>
    <t>10G patch kabel Cat.6A STP LSOH šedý 1,5m</t>
  </si>
  <si>
    <t>Pol66</t>
  </si>
  <si>
    <t xml:space="preserve">10G patch kabel Cat.6A STP LSOH šedý  2 m</t>
  </si>
  <si>
    <t>863125462</t>
  </si>
  <si>
    <t>10G patch kabel Cat.6A STP LSOH šedý 2 m</t>
  </si>
  <si>
    <t>Pol67</t>
  </si>
  <si>
    <t xml:space="preserve">10G patch kabel Cat.6A STP LSOH šedý  3 m</t>
  </si>
  <si>
    <t>-1303421485</t>
  </si>
  <si>
    <t>10G patch kabel Cat.6A STP LSOH šedý 3 m</t>
  </si>
  <si>
    <t>Pol68</t>
  </si>
  <si>
    <t xml:space="preserve">10G patch kabel Cat.6A STP LSOH šedý  5 m</t>
  </si>
  <si>
    <t>-540634816</t>
  </si>
  <si>
    <t>10G patch kabel Cat.6A STP LSOH šedý 5 m</t>
  </si>
  <si>
    <t>D4</t>
  </si>
  <si>
    <t>Měření</t>
  </si>
  <si>
    <t>Pol69</t>
  </si>
  <si>
    <t>Certifikační měření kat. 6A vč. protokolu</t>
  </si>
  <si>
    <t>měr.</t>
  </si>
  <si>
    <t>D5</t>
  </si>
  <si>
    <t>Datové rozváděče</t>
  </si>
  <si>
    <t>Pol70</t>
  </si>
  <si>
    <t>19' vyvazovací panel 1U černý, 5 x kovový úchyt velký 40 x 80 mm</t>
  </si>
  <si>
    <t>Pol71</t>
  </si>
  <si>
    <t>Zemnící modul na liště C-profilu určený pro montáž na 19“ vertikály,</t>
  </si>
  <si>
    <t>Pol72</t>
  </si>
  <si>
    <t>Uzemnění patch panelu</t>
  </si>
  <si>
    <t>Ostatní</t>
  </si>
  <si>
    <t>Pol73</t>
  </si>
  <si>
    <t>Oživení a parametrizace systému, funkční zkoušky</t>
  </si>
  <si>
    <t>Pol74</t>
  </si>
  <si>
    <t>Koordinace, předání, účast na KD</t>
  </si>
  <si>
    <t>Pol75</t>
  </si>
  <si>
    <t>Pol76</t>
  </si>
  <si>
    <t>Zaškolení a instruktáž osoby uživatele</t>
  </si>
  <si>
    <t>Pol77</t>
  </si>
  <si>
    <t>Podružný instalační materiál a pomocné pracovní výkony</t>
  </si>
  <si>
    <t>Pol78</t>
  </si>
  <si>
    <t>Celkem dokumentace - skutečný stav</t>
  </si>
  <si>
    <t>Pol79</t>
  </si>
  <si>
    <t>Pol80</t>
  </si>
  <si>
    <t>003-EKV - Slaboproud - Elektronická kontrola vstupu</t>
  </si>
  <si>
    <t>Technologie: - Technologie:</t>
  </si>
  <si>
    <t>Kabely: - Kabely:</t>
  </si>
  <si>
    <t>Ostatní: - Ostatní:</t>
  </si>
  <si>
    <t>Technologie:</t>
  </si>
  <si>
    <t>Pol81</t>
  </si>
  <si>
    <t>Čtečka karet, rozměry: 4.83 x 10.26 x 2.03 cm, napájení: 5 až 16 V DC, spotřeba: 65 mA, max. 225 mA / 12 V DC, provozní teplota: -35 až +65°C, provozní vlhkost: 5 až 95% bez kondenzace, hmotnost: 90,7 g, frekvence: 13,56 MHz, technologie: iCLASS, MIFARE</t>
  </si>
  <si>
    <t>Pol82</t>
  </si>
  <si>
    <t>Instalační redukce pro montáž čtečky na ko 68- nerez</t>
  </si>
  <si>
    <t>Pol83</t>
  </si>
  <si>
    <t>Konfigurace prvků přístupového systému do SW nadstavby</t>
  </si>
  <si>
    <t>Pol84</t>
  </si>
  <si>
    <t>Zprovoznění technologie, funkční zkoušky</t>
  </si>
  <si>
    <t>Pol85</t>
  </si>
  <si>
    <t>Protipožární otvírač ploché konstrukce 10-24V AC/DC, stavitel. Střelka,osazení+vyřezání</t>
  </si>
  <si>
    <t>Pol86</t>
  </si>
  <si>
    <t>Lišta krátká rovná, pozinkované provedení</t>
  </si>
  <si>
    <t>Kabely:</t>
  </si>
  <si>
    <t>Pol87</t>
  </si>
  <si>
    <t>instalační kabel Cat.5E FTP LSOHFR B2ca-s1,d1</t>
  </si>
  <si>
    <t>Pol88</t>
  </si>
  <si>
    <t>Kabel SHKFH-R 2 x 2 x 0,8 B2ca -s1,d0,a1</t>
  </si>
  <si>
    <t>Ostatní:</t>
  </si>
  <si>
    <t>Pol89</t>
  </si>
  <si>
    <t>Pol90</t>
  </si>
  <si>
    <t xml:space="preserve">Koordinace,  předání, účast na KD</t>
  </si>
  <si>
    <t>Pol91</t>
  </si>
  <si>
    <t>Pol92</t>
  </si>
  <si>
    <t>Pol93</t>
  </si>
  <si>
    <t>Pol94</t>
  </si>
  <si>
    <t>Pol95</t>
  </si>
  <si>
    <t>003-EVR - Slaboproud - Evakuační rozhlas</t>
  </si>
  <si>
    <t>Technologie - Technologie</t>
  </si>
  <si>
    <t>Kabely - Kabely</t>
  </si>
  <si>
    <t>Technologie</t>
  </si>
  <si>
    <t>Pol96</t>
  </si>
  <si>
    <t>Skříňkový reproduktor 6 W, kulatý, kovový, EN 54-24</t>
  </si>
  <si>
    <t>Pol97</t>
  </si>
  <si>
    <t>PRAFlaDur-J 2x1,5 RE P60-R</t>
  </si>
  <si>
    <t>Pol98</t>
  </si>
  <si>
    <t>Uvedení do trvalého provozu včetně SW nastavení a programování, HW nastavení</t>
  </si>
  <si>
    <t>Pol99</t>
  </si>
  <si>
    <t>Pol100</t>
  </si>
  <si>
    <t>Revize</t>
  </si>
  <si>
    <t>Pol101</t>
  </si>
  <si>
    <t>Pol102</t>
  </si>
  <si>
    <t>003-EPS - Slaboproud - Elektrická požární signalizace</t>
  </si>
  <si>
    <t>Pol103</t>
  </si>
  <si>
    <t>Multisenzorový hlásič. MTD 533X</t>
  </si>
  <si>
    <t>Pol104</t>
  </si>
  <si>
    <t>Sokl USB 502-6 bez loop kontaktu</t>
  </si>
  <si>
    <t>Pol105</t>
  </si>
  <si>
    <t>MCP535X-1 Tlačítkový manulání hlásič typu B, integrovaný zkratový izolátor, RAL 3001</t>
  </si>
  <si>
    <t>Pol106</t>
  </si>
  <si>
    <t>Popiska pro manuální tlačítkový hlásič typu B se symbolem "ruky"</t>
  </si>
  <si>
    <t>Pol107</t>
  </si>
  <si>
    <t>PRAFlaGuard F 2 x 2 x 0,8 P15-90 R</t>
  </si>
  <si>
    <t>Pol108</t>
  </si>
  <si>
    <t>Pol109</t>
  </si>
  <si>
    <t>Pol110</t>
  </si>
  <si>
    <t>Pol111</t>
  </si>
  <si>
    <t>Pol112</t>
  </si>
  <si>
    <t>Pol113</t>
  </si>
  <si>
    <t>Pol114</t>
  </si>
  <si>
    <t>003-KT - Slaboproud - kabelové trasy</t>
  </si>
  <si>
    <t>Kabelové trasy SLB: - Kabelové trasy SLB:</t>
  </si>
  <si>
    <t>Kabelové trasy s fun - Kabelové trasy s fun</t>
  </si>
  <si>
    <t>Kabelové trasy SLB:</t>
  </si>
  <si>
    <t>Pol115</t>
  </si>
  <si>
    <t>Žlab MERKUR 2 100/ 50 'GZ' - vzdálenost 1,9m</t>
  </si>
  <si>
    <t>Pol116</t>
  </si>
  <si>
    <t>Spojka SZM 1 spojení žlab-žlab /GZ</t>
  </si>
  <si>
    <t>Pol117</t>
  </si>
  <si>
    <t>Uchycení žlabu žlabu na zěď nebo strop</t>
  </si>
  <si>
    <t>Pol118</t>
  </si>
  <si>
    <t>El. instalační trubka 1425 - monoflex - pod omítku vč. vysekání</t>
  </si>
  <si>
    <t>Pol119</t>
  </si>
  <si>
    <t>El. instalační trubka 1420 - monoflex - pod omítku vč. vysekání</t>
  </si>
  <si>
    <t>Pol120</t>
  </si>
  <si>
    <t>Pevná plastová trubka 1520_KA šedá + příslušenství - na omítku</t>
  </si>
  <si>
    <t>Pol121</t>
  </si>
  <si>
    <t>Pevná plastová trubka 1532_KA šedá + příslušenství - na omítku</t>
  </si>
  <si>
    <t>Pol122</t>
  </si>
  <si>
    <t>Krabice pod omítku přístrojová KP 67/2_KA šedá vč. vysekání</t>
  </si>
  <si>
    <t>Pol123</t>
  </si>
  <si>
    <t>Krabice do parapetního žlabu PK přístrojová Kopos KP PK_HB bílá</t>
  </si>
  <si>
    <t>Pol124</t>
  </si>
  <si>
    <t>vybour.otv.cihl.malt.cem. do R=60mm tl.do 150mm</t>
  </si>
  <si>
    <t>Pol125</t>
  </si>
  <si>
    <t>vybour.otv.bet.zdi do R=60mm tl.do 300mm</t>
  </si>
  <si>
    <t>Pol126</t>
  </si>
  <si>
    <t>vybour.otv.bet.zdi do 0.0225m2 tl.do 300mm</t>
  </si>
  <si>
    <t>Pol127</t>
  </si>
  <si>
    <t>HZS</t>
  </si>
  <si>
    <t>Pol128</t>
  </si>
  <si>
    <t>Protipožární ucpávky - odhad</t>
  </si>
  <si>
    <t>Kabelové trasy s fun</t>
  </si>
  <si>
    <t>Pol129</t>
  </si>
  <si>
    <t>HL P2_08 Úchytka pro jednotlivý kabel + HL S 7,5x52</t>
  </si>
  <si>
    <t>Pol130</t>
  </si>
  <si>
    <t>HL P2_10 Úchytka pro jednotlivý kabel + HL S 7,5x52</t>
  </si>
  <si>
    <t>Pol131</t>
  </si>
  <si>
    <t>Krabice požárně odolná Kopos KSK 100_PO</t>
  </si>
  <si>
    <t>Pol132</t>
  </si>
  <si>
    <t>Pol133</t>
  </si>
  <si>
    <t>Pol134</t>
  </si>
  <si>
    <t>Pol135</t>
  </si>
  <si>
    <t>Pol136</t>
  </si>
  <si>
    <t>004 - Zdravotechnika</t>
  </si>
  <si>
    <t>722 - Vnitřní vodovod</t>
  </si>
  <si>
    <t>Vnitřní vodovod</t>
  </si>
  <si>
    <t>722172913R00</t>
  </si>
  <si>
    <t>Propojení plastového potrubí polyf.D 25 mm,vodovod</t>
  </si>
  <si>
    <t>722172333R00</t>
  </si>
  <si>
    <t>Potrubí z PPR, D 32x5,4 mm, PN 20, vč. zed. výpom.</t>
  </si>
  <si>
    <t>722181212RU1</t>
  </si>
  <si>
    <t>Izolace návleková MIRELON PRO tl. stěny 9 mm</t>
  </si>
  <si>
    <t>722280106R00</t>
  </si>
  <si>
    <t>Tlaková zkouška vodovodního potrubí DN 32</t>
  </si>
  <si>
    <t>722290234R00</t>
  </si>
  <si>
    <t>Proplach a dezinfekce vodovod.potrubí DN 80</t>
  </si>
  <si>
    <t>722190403R00</t>
  </si>
  <si>
    <t>Vyvedení a upevnění výpustek DN 25</t>
  </si>
  <si>
    <t>722238613R0</t>
  </si>
  <si>
    <t xml:space="preserve">Ventil vod.zpět,2xvnitř.závit  DN 25</t>
  </si>
  <si>
    <t>Ventil vod.zpět,2xvnitř.závit DN 25</t>
  </si>
  <si>
    <t>722249102R00</t>
  </si>
  <si>
    <t xml:space="preserve">Montáž armatury požární - hydrant  G 1</t>
  </si>
  <si>
    <t>Montáž armatury požární - hydrant G 1</t>
  </si>
  <si>
    <t>722254211RT2</t>
  </si>
  <si>
    <t>Hydrantový systém, box s plnými dveřmi + HP</t>
  </si>
  <si>
    <t>998722103R00</t>
  </si>
  <si>
    <t>Přesun hmot pro vnitřní vodovod, výšky do 24 m</t>
  </si>
  <si>
    <t>005 - Vytápění</t>
  </si>
  <si>
    <t xml:space="preserve">    713 - Izolace tepelné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</si>
  <si>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</si>
  <si>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</si>
  <si>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</si>
  <si>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713</t>
  </si>
  <si>
    <t>Izolace tepelné</t>
  </si>
  <si>
    <t>713463211</t>
  </si>
  <si>
    <t>Montáž izolace tepelné potrubí potrubními pouzdry s Al fólií staženými Al páskou 1x D do 50 mm</t>
  </si>
  <si>
    <t>R003</t>
  </si>
  <si>
    <t>Tepelná izolace z minerálních vláken s Al fólií tl. 30 mm pro d=28mm</t>
  </si>
  <si>
    <t>733</t>
  </si>
  <si>
    <t>Ústřední vytápění - potrubí</t>
  </si>
  <si>
    <t>733223105</t>
  </si>
  <si>
    <t>Potrubí měděné tvrdé spojované měkkým pájením D 22x1,5</t>
  </si>
  <si>
    <t>733223105.1</t>
  </si>
  <si>
    <t>Potrubí měděné tvrdé spojované měkkým pájením D 28x1,5</t>
  </si>
  <si>
    <t>733291101</t>
  </si>
  <si>
    <t>Zkouška těsnosti potrubí měděné do D 35x1,5</t>
  </si>
  <si>
    <t>R025</t>
  </si>
  <si>
    <t>Tlaková zkouška</t>
  </si>
  <si>
    <t>R026</t>
  </si>
  <si>
    <t>Topná zkouška</t>
  </si>
  <si>
    <t>R027</t>
  </si>
  <si>
    <t>Zaregulování topného systému</t>
  </si>
  <si>
    <t>734</t>
  </si>
  <si>
    <t>Ústřední vytápění - armatury</t>
  </si>
  <si>
    <t>734209103</t>
  </si>
  <si>
    <t>Montáž armatury závitové s jedním závitem G 1/2</t>
  </si>
  <si>
    <t>734221680</t>
  </si>
  <si>
    <t>Hlavice termostatická kapalinová k ovládání termostatických ventilů</t>
  </si>
  <si>
    <t>734209113</t>
  </si>
  <si>
    <t>Montáž armatury závitové s dvěma závity G 1/2</t>
  </si>
  <si>
    <t>Radiátorové šroubení 1/2" rohové</t>
  </si>
  <si>
    <t xml:space="preserve">Termostatický ventil  úhlový DN 15</t>
  </si>
  <si>
    <t>kpl.</t>
  </si>
  <si>
    <t>R044</t>
  </si>
  <si>
    <t>Regulační ventil DN15 vyvažovací ventil vč. vypouštění a izolace</t>
  </si>
  <si>
    <t>734209124</t>
  </si>
  <si>
    <t>Montáž armatury závitové s třemi závity G 3/4</t>
  </si>
  <si>
    <t>R99</t>
  </si>
  <si>
    <t xml:space="preserve">Směšovací ventil  DN20, kvs=6,3,  vč.2xšroubení a servopohonu 24V, 0-10V, vč. izolace</t>
  </si>
  <si>
    <t>Směšovací ventil DN20, kvs=6,3, vč.2xšroubení a servopohonu 24V, 0-10V, vč. izolace</t>
  </si>
  <si>
    <t>734209115</t>
  </si>
  <si>
    <t>Montáž armatury závitové s dvěma závity G 1</t>
  </si>
  <si>
    <t>734292715</t>
  </si>
  <si>
    <t>Kohout závitový kulový přímý s páčkou G 1</t>
  </si>
  <si>
    <t>734292715.1</t>
  </si>
  <si>
    <t>Kohout závitový kulový přímý s páčkou G 1 1/4</t>
  </si>
  <si>
    <t>735</t>
  </si>
  <si>
    <t>Ústřední vytápění - otopná tělesa</t>
  </si>
  <si>
    <t>R065</t>
  </si>
  <si>
    <t>Otopné těleso deskové ocelové s bočním připojením typ 22/600/800</t>
  </si>
  <si>
    <t>R067</t>
  </si>
  <si>
    <t>Otopné těleso deskové ocelové s bočním připojením typ 22/600/1000</t>
  </si>
  <si>
    <t>735159230</t>
  </si>
  <si>
    <t>Montáž otopných těles panelových</t>
  </si>
  <si>
    <t>R068</t>
  </si>
  <si>
    <t xml:space="preserve">Trubka podlahové vytápění  20x2,0 s kyslíkovou bariérou</t>
  </si>
  <si>
    <t>R069</t>
  </si>
  <si>
    <t>Ochranná trubka černá 35</t>
  </si>
  <si>
    <t>R069.1</t>
  </si>
  <si>
    <t>Izolace tepelné potrubí 20x2</t>
  </si>
  <si>
    <t>R069.2</t>
  </si>
  <si>
    <t>Ochranná trubka černá 25</t>
  </si>
  <si>
    <t>R984Y015</t>
  </si>
  <si>
    <t>R984 Polyetylénová folie 1,25x100m</t>
  </si>
  <si>
    <t>R070</t>
  </si>
  <si>
    <t xml:space="preserve">Rozdělovač podlahového topení 1“, pro 6 smyček vč. odvzdušnění a vypouštění, 6ks termopohonů  připojovacích šroubení, s kulovými kohouty s teploměry</t>
  </si>
  <si>
    <t>R075</t>
  </si>
  <si>
    <t xml:space="preserve">Adaptér pro trubky (M 18)  18x2</t>
  </si>
  <si>
    <t>R076</t>
  </si>
  <si>
    <t xml:space="preserve">Skříň pod omítku š.800mm  a hloubky max.130mm</t>
  </si>
  <si>
    <t>R333</t>
  </si>
  <si>
    <t>Montáž podlahového vytápění</t>
  </si>
  <si>
    <t>R098</t>
  </si>
  <si>
    <t>Zkouška těsnosti vodou</t>
  </si>
  <si>
    <t>R0555</t>
  </si>
  <si>
    <t>Přesun hmot v objektu do 12m</t>
  </si>
  <si>
    <t>006 - Vzduchotechnika</t>
  </si>
  <si>
    <t>006-OSP - Vzduchotechnika - ostatní položky</t>
  </si>
  <si>
    <t>Pol137</t>
  </si>
  <si>
    <t>Doprava - 3.6% z dodávky zařízení</t>
  </si>
  <si>
    <t>Pol138</t>
  </si>
  <si>
    <t>Přesun hmot - 2% z montáže zařízení</t>
  </si>
  <si>
    <t>Pol139</t>
  </si>
  <si>
    <t>Lešení a jeřábová technika</t>
  </si>
  <si>
    <t>Pol140</t>
  </si>
  <si>
    <t>Kniha požárních klapek</t>
  </si>
  <si>
    <t>Pol141</t>
  </si>
  <si>
    <t>Komplexní vyzkoušení zařízení, oživení a vyregulování zařízení</t>
  </si>
  <si>
    <t>Pol142</t>
  </si>
  <si>
    <t>Vypracování protokolu o proměření a vyregulování</t>
  </si>
  <si>
    <t>Pol143</t>
  </si>
  <si>
    <t>Zaškolení obsluhy</t>
  </si>
  <si>
    <t>Pol144</t>
  </si>
  <si>
    <t>Zpracování dodavatelské dokumentace</t>
  </si>
  <si>
    <t>Pol145</t>
  </si>
  <si>
    <t>Projekt skutečného provedení</t>
  </si>
  <si>
    <t>Pol146</t>
  </si>
  <si>
    <t>Nepředvídané práce</t>
  </si>
  <si>
    <t>Pol147</t>
  </si>
  <si>
    <t>Ostatní položky neuvedené výše</t>
  </si>
  <si>
    <t>006-ZČ3 - Vzduchotechnika - zařízení č.3</t>
  </si>
  <si>
    <t>D1 - ZAŘÍZENÍ Č. 3 – VĚTRÁNÍ ARCHÍVU 1PP</t>
  </si>
  <si>
    <t>ZAŘÍZENÍ Č. 3 – VĚTRÁNÍ ARCHÍVU 1PP</t>
  </si>
  <si>
    <t>3.1A</t>
  </si>
  <si>
    <t xml:space="preserve">Vzduchotechnická rekuperační  jednotka v podstropním provedení,  Vp/Vo=2550/2550 m3/h(350Pa), Pi= 2x2423W,  3x400V, doporučené jištění 3x10A -B,. Jednotka  je vybavena uzavíracími klapkami na přívodu a odtahu, pružnými manžetami,kapsovými filtry pro přívo</t>
  </si>
  <si>
    <t>Vzduchotechnická rekuperační jednotka v podstropním provedení, Vp/Vo=2550/2550 m3/h(350Pa), Pi= 2x2423W, 3x400V, doporučené jištění 3x10A -B,. Jednotka je vybavena uzavíracími klapkami na přívodu a odtahu, pružnými manžetami,kapsovými filtry pro přívod F7 a odvod M5, vodním ohřívačem Qt=6,16kW (70/50 °C), rotačním rekuperátorem a radiálními ventilátory s nízkoenergetickými EC motory. Konstrukce jednotky je tvořena bezrámovým typem pláště, který je vyroben z Aluzinc (AZ185) plechu s třídou korozní odolnosti C4. Dvojitý plášť je vyplněn tepelnou a protihlukovou 50 mm izolací z minerální vlny s hustotou 60kg/m3 - Mechanické parametry pláště L2, D2, TB3 a T3 dle EN 1886., Certifikát EUROVENT. Součástí jednotky je MaR s nástěnám ovádačem a možností jednotku monitorovat nadřazeným systémem pomocí komunikačních protokolů: BACnet, Modbus a Exoline přes RS-485 &amp; TCP/IP.. Rozměr: 2000x1450x740 mm - 340 kg.</t>
  </si>
  <si>
    <t>-</t>
  </si>
  <si>
    <t>Čidlo kvality vzduchu CO2, 24V</t>
  </si>
  <si>
    <t>-.1</t>
  </si>
  <si>
    <t>Čidlovhlosti HYG, potrubní, 24V</t>
  </si>
  <si>
    <t>-.2</t>
  </si>
  <si>
    <t xml:space="preserve">Směšovací uzel pro vodní ohřívač ,  dodávky VZT jednotky</t>
  </si>
  <si>
    <t>Směšovací uzel pro vodní ohřívač , dodávky VZT jednotky</t>
  </si>
  <si>
    <t>-.3</t>
  </si>
  <si>
    <t>Sprovoznění MaR servisním technikem VZT zařízení</t>
  </si>
  <si>
    <t>-.4</t>
  </si>
  <si>
    <t>Komunikační kabeláž MaR - napojení SU, klapek, vzdáleného ovladače, čidel CO2 a HYG</t>
  </si>
  <si>
    <t>3.2A</t>
  </si>
  <si>
    <t>Tlumič hluku do kruhového potrubí s jádrem - DN 500 dl. 1000mm, tl. Izolace 100mm</t>
  </si>
  <si>
    <t>3.3A</t>
  </si>
  <si>
    <t xml:space="preserve">Přívodní  stropní anemostat 600x600mm, V=510m3/h, vodorovné napojení DN250, s regulací, barevné provedení RAL9010</t>
  </si>
  <si>
    <t>Přívodní stropní anemostat 600x600mm, V=510m3/h, vodorovné napojení DN250, s regulací, barevné provedení RAL9010</t>
  </si>
  <si>
    <t>3.4A</t>
  </si>
  <si>
    <t>Odvodní stropní anemostat 600x600mm, V=510m3/h, vodorovné napojení DN250, s regulací, barevné provedení RAL9010</t>
  </si>
  <si>
    <t>-.5</t>
  </si>
  <si>
    <t>Regulační klapka do kruhového potrubí s ručním nastavením, DN 315</t>
  </si>
  <si>
    <t>-.6</t>
  </si>
  <si>
    <t>Regulační klapka do kruhového potrubí s ručním nastavením, DN 500</t>
  </si>
  <si>
    <t>-.7</t>
  </si>
  <si>
    <t>Regulátor průtoku do kruhového potrubí, nastavitelný průtok vzduchu, DN 250</t>
  </si>
  <si>
    <t>-.8</t>
  </si>
  <si>
    <t>Potrubí čtyřhranné sk.I, pozinkované do obvodu 2000 mm, vč. tvarovek 40%, sk.I, třída těsnosti B</t>
  </si>
  <si>
    <t>-.9</t>
  </si>
  <si>
    <t>Potrubí kruhové typu SPIRO včetně tvarovek 50%, do DN315</t>
  </si>
  <si>
    <t>-.10</t>
  </si>
  <si>
    <t>Potrubí kruhové typu SPIRO včetně tvarovek 60%, do DN500</t>
  </si>
  <si>
    <t>-.11</t>
  </si>
  <si>
    <t xml:space="preserve">Ohebné potrubí  s termoakustickou izolací a parozábranou, do DN250</t>
  </si>
  <si>
    <t>Ohebné potrubí s termoakustickou izolací a parozábranou, do DN250</t>
  </si>
  <si>
    <t>-.12</t>
  </si>
  <si>
    <t>Tepelná izolace, kaučukový samolepící pás s ALU fólií, tl. 30mm</t>
  </si>
  <si>
    <t>-.13</t>
  </si>
  <si>
    <t>Montážní, spojovací a kotvící materiál</t>
  </si>
  <si>
    <t>kg</t>
  </si>
  <si>
    <t>006-PZA - Vzduchotechnika - připojení zařízení</t>
  </si>
  <si>
    <t>D1 - PŘÍPOJENÍ ZAŘÍZENÍ NA NS</t>
  </si>
  <si>
    <t>PŘÍPOJENÍ ZAŘÍZENÍ NA NS</t>
  </si>
  <si>
    <t>Komunikační karka pro integraci Modbus RTU</t>
  </si>
  <si>
    <t>SDĚLOVACÍ KABE,J-Y(St)Y 2x2x0,8 , pevně</t>
  </si>
  <si>
    <t>P</t>
  </si>
  <si>
    <t>Poznámka k položce:_x000d_
Komunikace Modbus</t>
  </si>
  <si>
    <t>J-Y(St)Y 1x2x0,6</t>
  </si>
  <si>
    <t xml:space="preserve">TRUBKA TUHÁ STŘEDNÍ MECHANICKÁ ODOLNOST ŠEDÁ, 4020 LA d 20  mm, pevně</t>
  </si>
  <si>
    <t>TRUBKA TUHÁ STŘEDNÍ MECHANICKÁ ODOLNOST ŠEDÁ, 4020 LA d 20 mm, pevně</t>
  </si>
  <si>
    <t>Poznámka k položce:_x000d_
Monitorování požárních klapek, stěnových uzávěrů, komunikace Modbus</t>
  </si>
  <si>
    <t xml:space="preserve">TRUBKA TUHÁ STŘEDNÍ MECHANICKÁ ODOLNOST ŠEDÁ, 4016E LA d 16  mm, pevně</t>
  </si>
  <si>
    <t>TRUBKA TUHÁ STŘEDNÍ MECHANICKÁ ODOLNOST ŠEDÁ, 4016E LA d 16 mm, pevně</t>
  </si>
  <si>
    <t>KRABICOVÁ ROZVODKA, IP 54, PRÁZDNÁ, A8 75x75 mm</t>
  </si>
  <si>
    <t>Uprava stavajiciho rozvadece</t>
  </si>
  <si>
    <t>Zauceni obsluhy</t>
  </si>
  <si>
    <t>Nastavení komunikace Modbus RTU</t>
  </si>
  <si>
    <t>Adrasace zařízení</t>
  </si>
  <si>
    <t>Vizualizace VZT jednotky (45dat.bodů)</t>
  </si>
  <si>
    <t>Zkusebni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</si>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</sst>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303000" TargetMode="External" /><Relationship Id="rId2" Type="http://schemas.openxmlformats.org/officeDocument/2006/relationships/hyperlink" Target="https://podminky.urs.cz/item/CS_URS_2022_01/013254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4002000" TargetMode="External" /><Relationship Id="rId5" Type="http://schemas.openxmlformats.org/officeDocument/2006/relationships/hyperlink" Target="https://podminky.urs.cz/item/CS_URS_2022_01/043002000" TargetMode="External" /><Relationship Id="rId6" Type="http://schemas.openxmlformats.org/officeDocument/2006/relationships/hyperlink" Target="https://podminky.urs.cz/item/CS_URS_2022_01/045203000" TargetMode="External" /><Relationship Id="rId7" Type="http://schemas.openxmlformats.org/officeDocument/2006/relationships/hyperlink" Target="https://podminky.urs.cz/item/CS_URS_2022_01/045303000" TargetMode="External" /><Relationship Id="rId8" Type="http://schemas.openxmlformats.org/officeDocument/2006/relationships/hyperlink" Target="https://podminky.urs.cz/item/CS_URS_2022_01/049002000" TargetMode="External" /><Relationship Id="rId9" Type="http://schemas.openxmlformats.org/officeDocument/2006/relationships/hyperlink" Target="https://podminky.urs.cz/item/CS_URS_2022_01/071103000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0271041" TargetMode="External" /><Relationship Id="rId2" Type="http://schemas.openxmlformats.org/officeDocument/2006/relationships/hyperlink" Target="https://podminky.urs.cz/item/CS_URS_2022_01/611131121" TargetMode="External" /><Relationship Id="rId3" Type="http://schemas.openxmlformats.org/officeDocument/2006/relationships/hyperlink" Target="https://podminky.urs.cz/item/CS_URS_2022_01/611135011" TargetMode="External" /><Relationship Id="rId4" Type="http://schemas.openxmlformats.org/officeDocument/2006/relationships/hyperlink" Target="https://podminky.urs.cz/item/CS_URS_2022_01/611135095" TargetMode="External" /><Relationship Id="rId5" Type="http://schemas.openxmlformats.org/officeDocument/2006/relationships/hyperlink" Target="https://podminky.urs.cz/item/CS_URS_2022_01/611135101" TargetMode="External" /><Relationship Id="rId6" Type="http://schemas.openxmlformats.org/officeDocument/2006/relationships/hyperlink" Target="https://podminky.urs.cz/item/CS_URS_2022_01/611142001" TargetMode="External" /><Relationship Id="rId7" Type="http://schemas.openxmlformats.org/officeDocument/2006/relationships/hyperlink" Target="https://podminky.urs.cz/item/CS_URS_2022_01/611321121" TargetMode="External" /><Relationship Id="rId8" Type="http://schemas.openxmlformats.org/officeDocument/2006/relationships/hyperlink" Target="https://podminky.urs.cz/item/CS_URS_2022_01/611325111" TargetMode="External" /><Relationship Id="rId9" Type="http://schemas.openxmlformats.org/officeDocument/2006/relationships/hyperlink" Target="https://podminky.urs.cz/item/CS_URS_2022_01/612131121" TargetMode="External" /><Relationship Id="rId10" Type="http://schemas.openxmlformats.org/officeDocument/2006/relationships/hyperlink" Target="https://podminky.urs.cz/item/CS_URS_2022_01/612135011" TargetMode="External" /><Relationship Id="rId11" Type="http://schemas.openxmlformats.org/officeDocument/2006/relationships/hyperlink" Target="https://podminky.urs.cz/item/CS_URS_2022_01/612135095" TargetMode="External" /><Relationship Id="rId12" Type="http://schemas.openxmlformats.org/officeDocument/2006/relationships/hyperlink" Target="https://podminky.urs.cz/item/CS_URS_2022_01/612135101" TargetMode="External" /><Relationship Id="rId13" Type="http://schemas.openxmlformats.org/officeDocument/2006/relationships/hyperlink" Target="https://podminky.urs.cz/item/CS_URS_2022_01/612142001" TargetMode="External" /><Relationship Id="rId14" Type="http://schemas.openxmlformats.org/officeDocument/2006/relationships/hyperlink" Target="https://podminky.urs.cz/item/CS_URS_2022_01/612321121" TargetMode="External" /><Relationship Id="rId15" Type="http://schemas.openxmlformats.org/officeDocument/2006/relationships/hyperlink" Target="https://podminky.urs.cz/item/CS_URS_2022_01/612325111" TargetMode="External" /><Relationship Id="rId16" Type="http://schemas.openxmlformats.org/officeDocument/2006/relationships/hyperlink" Target="https://podminky.urs.cz/item/CS_URS_2022_01/613131121" TargetMode="External" /><Relationship Id="rId17" Type="http://schemas.openxmlformats.org/officeDocument/2006/relationships/hyperlink" Target="https://podminky.urs.cz/item/CS_URS_2022_01/613321121" TargetMode="External" /><Relationship Id="rId18" Type="http://schemas.openxmlformats.org/officeDocument/2006/relationships/hyperlink" Target="https://podminky.urs.cz/item/CS_URS_2022_01/631311135" TargetMode="External" /><Relationship Id="rId19" Type="http://schemas.openxmlformats.org/officeDocument/2006/relationships/hyperlink" Target="https://podminky.urs.cz/item/CS_URS_2022_01/631319013" TargetMode="External" /><Relationship Id="rId20" Type="http://schemas.openxmlformats.org/officeDocument/2006/relationships/hyperlink" Target="https://podminky.urs.cz/item/CS_URS_2022_01/631319175" TargetMode="External" /><Relationship Id="rId21" Type="http://schemas.openxmlformats.org/officeDocument/2006/relationships/hyperlink" Target="https://podminky.urs.cz/item/CS_URS_2022_01/631362021" TargetMode="External" /><Relationship Id="rId22" Type="http://schemas.openxmlformats.org/officeDocument/2006/relationships/hyperlink" Target="https://podminky.urs.cz/item/CS_URS_2022_01/632451254" TargetMode="External" /><Relationship Id="rId23" Type="http://schemas.openxmlformats.org/officeDocument/2006/relationships/hyperlink" Target="https://podminky.urs.cz/item/CS_URS_2022_01/632481213" TargetMode="External" /><Relationship Id="rId24" Type="http://schemas.openxmlformats.org/officeDocument/2006/relationships/hyperlink" Target="https://podminky.urs.cz/item/CS_URS_2022_01/634112127" TargetMode="External" /><Relationship Id="rId25" Type="http://schemas.openxmlformats.org/officeDocument/2006/relationships/hyperlink" Target="https://podminky.urs.cz/item/CS_URS_2022_01/634663111" TargetMode="External" /><Relationship Id="rId26" Type="http://schemas.openxmlformats.org/officeDocument/2006/relationships/hyperlink" Target="https://podminky.urs.cz/item/CS_URS_2022_01/634911124" TargetMode="External" /><Relationship Id="rId27" Type="http://schemas.openxmlformats.org/officeDocument/2006/relationships/hyperlink" Target="https://podminky.urs.cz/item/CS_URS_2022_01/642945111" TargetMode="External" /><Relationship Id="rId28" Type="http://schemas.openxmlformats.org/officeDocument/2006/relationships/hyperlink" Target="https://podminky.urs.cz/item/CS_URS_2022_01/949101112" TargetMode="External" /><Relationship Id="rId29" Type="http://schemas.openxmlformats.org/officeDocument/2006/relationships/hyperlink" Target="https://podminky.urs.cz/item/CS_URS_2022_01/952901111" TargetMode="External" /><Relationship Id="rId30" Type="http://schemas.openxmlformats.org/officeDocument/2006/relationships/hyperlink" Target="https://podminky.urs.cz/item/CS_URS_2022_01/952902121" TargetMode="External" /><Relationship Id="rId31" Type="http://schemas.openxmlformats.org/officeDocument/2006/relationships/hyperlink" Target="https://podminky.urs.cz/item/CS_URS_2022_01/952902601" TargetMode="External" /><Relationship Id="rId32" Type="http://schemas.openxmlformats.org/officeDocument/2006/relationships/hyperlink" Target="https://podminky.urs.cz/item/CS_URS_2022_01/952902611" TargetMode="External" /><Relationship Id="rId33" Type="http://schemas.openxmlformats.org/officeDocument/2006/relationships/hyperlink" Target="https://podminky.urs.cz/item/CS_URS_2022_01/971052651" TargetMode="External" /><Relationship Id="rId34" Type="http://schemas.openxmlformats.org/officeDocument/2006/relationships/hyperlink" Target="https://podminky.urs.cz/item/CS_URS_2022_01/977211112" TargetMode="External" /><Relationship Id="rId35" Type="http://schemas.openxmlformats.org/officeDocument/2006/relationships/hyperlink" Target="https://podminky.urs.cz/item/CS_URS_2022_01/997013211" TargetMode="External" /><Relationship Id="rId36" Type="http://schemas.openxmlformats.org/officeDocument/2006/relationships/hyperlink" Target="https://podminky.urs.cz/item/CS_URS_2022_01/997013501" TargetMode="External" /><Relationship Id="rId37" Type="http://schemas.openxmlformats.org/officeDocument/2006/relationships/hyperlink" Target="https://podminky.urs.cz/item/CS_URS_2022_01/997013509" TargetMode="External" /><Relationship Id="rId38" Type="http://schemas.openxmlformats.org/officeDocument/2006/relationships/hyperlink" Target="https://podminky.urs.cz/item/CS_URS_2022_01/997013602" TargetMode="External" /><Relationship Id="rId39" Type="http://schemas.openxmlformats.org/officeDocument/2006/relationships/hyperlink" Target="https://podminky.urs.cz/item/CS_URS_2022_01/998018001" TargetMode="External" /><Relationship Id="rId40" Type="http://schemas.openxmlformats.org/officeDocument/2006/relationships/hyperlink" Target="https://podminky.urs.cz/item/CS_URS_2022_01/722250143" TargetMode="External" /><Relationship Id="rId41" Type="http://schemas.openxmlformats.org/officeDocument/2006/relationships/hyperlink" Target="https://podminky.urs.cz/item/CS_URS_2022_01/722254115" TargetMode="External" /><Relationship Id="rId42" Type="http://schemas.openxmlformats.org/officeDocument/2006/relationships/hyperlink" Target="https://podminky.urs.cz/item/CS_URS_2022_01/998722101" TargetMode="External" /><Relationship Id="rId43" Type="http://schemas.openxmlformats.org/officeDocument/2006/relationships/hyperlink" Target="https://podminky.urs.cz/item/CS_URS_2022_01/998722181" TargetMode="External" /><Relationship Id="rId44" Type="http://schemas.openxmlformats.org/officeDocument/2006/relationships/hyperlink" Target="https://podminky.urs.cz/item/CS_URS_2022_01/763121411" TargetMode="External" /><Relationship Id="rId45" Type="http://schemas.openxmlformats.org/officeDocument/2006/relationships/hyperlink" Target="https://podminky.urs.cz/item/CS_URS_2022_01/763121714" TargetMode="External" /><Relationship Id="rId46" Type="http://schemas.openxmlformats.org/officeDocument/2006/relationships/hyperlink" Target="https://podminky.urs.cz/item/CS_URS_2022_01/763121751" TargetMode="External" /><Relationship Id="rId47" Type="http://schemas.openxmlformats.org/officeDocument/2006/relationships/hyperlink" Target="https://podminky.urs.cz/item/CS_URS_2022_01/998763301" TargetMode="External" /><Relationship Id="rId48" Type="http://schemas.openxmlformats.org/officeDocument/2006/relationships/hyperlink" Target="https://podminky.urs.cz/item/CS_URS_2022_01/998763381" TargetMode="External" /><Relationship Id="rId49" Type="http://schemas.openxmlformats.org/officeDocument/2006/relationships/hyperlink" Target="https://podminky.urs.cz/item/CS_URS_2022_01/767646510" TargetMode="External" /><Relationship Id="rId50" Type="http://schemas.openxmlformats.org/officeDocument/2006/relationships/hyperlink" Target="https://podminky.urs.cz/item/CS_URS_2022_01/998767101" TargetMode="External" /><Relationship Id="rId51" Type="http://schemas.openxmlformats.org/officeDocument/2006/relationships/hyperlink" Target="https://podminky.urs.cz/item/CS_URS_2022_01/998767181" TargetMode="External" /><Relationship Id="rId52" Type="http://schemas.openxmlformats.org/officeDocument/2006/relationships/hyperlink" Target="https://podminky.urs.cz/item/CS_URS_2022_01/776111311" TargetMode="External" /><Relationship Id="rId53" Type="http://schemas.openxmlformats.org/officeDocument/2006/relationships/hyperlink" Target="https://podminky.urs.cz/item/CS_URS_2022_01/776121112" TargetMode="External" /><Relationship Id="rId54" Type="http://schemas.openxmlformats.org/officeDocument/2006/relationships/hyperlink" Target="https://podminky.urs.cz/item/CS_URS_2022_01/776141121" TargetMode="External" /><Relationship Id="rId55" Type="http://schemas.openxmlformats.org/officeDocument/2006/relationships/hyperlink" Target="https://podminky.urs.cz/item/CS_URS_2022_01/776221111" TargetMode="External" /><Relationship Id="rId56" Type="http://schemas.openxmlformats.org/officeDocument/2006/relationships/hyperlink" Target="https://podminky.urs.cz/item/CS_URS_2022_01/776521111" TargetMode="External" /><Relationship Id="rId57" Type="http://schemas.openxmlformats.org/officeDocument/2006/relationships/hyperlink" Target="https://podminky.urs.cz/item/CS_URS_2022_01/776411112" TargetMode="External" /><Relationship Id="rId58" Type="http://schemas.openxmlformats.org/officeDocument/2006/relationships/hyperlink" Target="https://podminky.urs.cz/item/CS_URS_2022_01/776421111" TargetMode="External" /><Relationship Id="rId59" Type="http://schemas.openxmlformats.org/officeDocument/2006/relationships/hyperlink" Target="https://podminky.urs.cz/item/CS_URS_2022_01/776421312" TargetMode="External" /><Relationship Id="rId60" Type="http://schemas.openxmlformats.org/officeDocument/2006/relationships/hyperlink" Target="https://podminky.urs.cz/item/CS_URS_2022_01/998776101" TargetMode="External" /><Relationship Id="rId61" Type="http://schemas.openxmlformats.org/officeDocument/2006/relationships/hyperlink" Target="https://podminky.urs.cz/item/CS_URS_2022_01/998776181" TargetMode="External" /><Relationship Id="rId6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2022/005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BUDOVY PCHO PRO UMÍSTĚNÍ ARCHÍVU V 1.P.P.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ROUND(AG55+SUM(AG56:AG58)+SUM(AG64:AG66),2)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ROUND(AS55+SUM(AS56:AS58)+SUM(AS64:AS66),2)</f>
        <v>0</v>
      </c>
      <c r="AT54" s="107">
        <f>ROUND(SUM(AV54:AW54),2)</f>
        <v>0</v>
      </c>
      <c r="AU54" s="108">
        <f>ROUND(AU55+SUM(AU56:AU58)+SUM(AU64:AU66),5)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ROUND(AZ55+SUM(AZ56:AZ58)+SUM(AZ64:AZ66),2)</f>
        <v>0</v>
      </c>
      <c r="BA54" s="107">
        <f>ROUND(BA55+SUM(BA56:BA58)+SUM(BA64:BA66),2)</f>
        <v>0</v>
      </c>
      <c r="BB54" s="107">
        <f>ROUND(BB55+SUM(BB56:BB58)+SUM(BB64:BB66),2)</f>
        <v>0</v>
      </c>
      <c r="BC54" s="107">
        <f>ROUND(BC55+SUM(BC56:BC58)+SUM(BC64:BC66),2)</f>
        <v>0</v>
      </c>
      <c r="BD54" s="109">
        <f>ROUND(BD55+SUM(BD56:BD58)+SUM(BD64:BD66),2)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'000 - Vedlejší a ostatní ...'!P84</f>
        <v>0</v>
      </c>
      <c r="AV55" s="121">
        <f>'000 - Vedlejší a ostatní ...'!J33</f>
        <v>0</v>
      </c>
      <c r="AW55" s="121">
        <f>'000 - Vedlejší a ostatní ...'!J34</f>
        <v>0</v>
      </c>
      <c r="AX55" s="121">
        <f>'000 - Vedlejší a ostatní ...'!J35</f>
        <v>0</v>
      </c>
      <c r="AY55" s="121">
        <f>'000 - Vedlejší a ostatní ...'!J36</f>
        <v>0</v>
      </c>
      <c r="AZ55" s="121">
        <f>'000 - Vedlejší a ostatní ...'!F33</f>
        <v>0</v>
      </c>
      <c r="BA55" s="121">
        <f>'000 - Vedlejší a ostatní ...'!F34</f>
        <v>0</v>
      </c>
      <c r="BB55" s="121">
        <f>'000 - Vedlejší a ostatní ...'!F35</f>
        <v>0</v>
      </c>
      <c r="BC55" s="121">
        <f>'000 - Vedlejší a ostatní ...'!F36</f>
        <v>0</v>
      </c>
      <c r="BD55" s="123">
        <f>'000 - Vedlejší a ostatní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'001 -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'001 - Stavební část'!P91</f>
        <v>0</v>
      </c>
      <c r="AV56" s="121">
        <f>'001 - Stavební část'!J33</f>
        <v>0</v>
      </c>
      <c r="AW56" s="121">
        <f>'001 - Stavební část'!J34</f>
        <v>0</v>
      </c>
      <c r="AX56" s="121">
        <f>'001 - Stavební část'!J35</f>
        <v>0</v>
      </c>
      <c r="AY56" s="121">
        <f>'001 - Stavební část'!J36</f>
        <v>0</v>
      </c>
      <c r="AZ56" s="121">
        <f>'001 - Stavební část'!F33</f>
        <v>0</v>
      </c>
      <c r="BA56" s="121">
        <f>'001 - Stavební část'!F34</f>
        <v>0</v>
      </c>
      <c r="BB56" s="121">
        <f>'001 - Stavební část'!F35</f>
        <v>0</v>
      </c>
      <c r="BC56" s="121">
        <f>'001 - Stavební část'!F36</f>
        <v>0</v>
      </c>
      <c r="BD56" s="123">
        <f>'001 -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'002 - Elektroinstalace -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'002 - Elektroinstalace - ...'!P85</f>
        <v>0</v>
      </c>
      <c r="AV57" s="121">
        <f>'002 - Elektroinstalace - ...'!J33</f>
        <v>0</v>
      </c>
      <c r="AW57" s="121">
        <f>'002 - Elektroinstalace - ...'!J34</f>
        <v>0</v>
      </c>
      <c r="AX57" s="121">
        <f>'002 - Elektroinstalace - ...'!J35</f>
        <v>0</v>
      </c>
      <c r="AY57" s="121">
        <f>'002 - Elektroinstalace - ...'!J36</f>
        <v>0</v>
      </c>
      <c r="AZ57" s="121">
        <f>'002 - Elektroinstalace - ...'!F33</f>
        <v>0</v>
      </c>
      <c r="BA57" s="121">
        <f>'002 - Elektroinstalace - ...'!F34</f>
        <v>0</v>
      </c>
      <c r="BB57" s="121">
        <f>'002 - Elektroinstalace - ...'!F35</f>
        <v>0</v>
      </c>
      <c r="BC57" s="121">
        <f>'002 - Elektroinstalace - ...'!F36</f>
        <v>0</v>
      </c>
      <c r="BD57" s="123">
        <f>'002 - Elektroinstalace -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7"/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25">
        <f>ROUND(SUM(AG59:AG63),2)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f>ROUND(SUM(AS59:AS63),2)</f>
        <v>0</v>
      </c>
      <c r="AT58" s="121">
        <f>ROUND(SUM(AV58:AW58),2)</f>
        <v>0</v>
      </c>
      <c r="AU58" s="122">
        <f>ROUND(SUM(AU59:AU63),5)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ROUND(SUM(AZ59:AZ63),2)</f>
        <v>0</v>
      </c>
      <c r="BA58" s="121">
        <f>ROUND(SUM(BA59:BA63),2)</f>
        <v>0</v>
      </c>
      <c r="BB58" s="121">
        <f>ROUND(SUM(BB59:BB63),2)</f>
        <v>0</v>
      </c>
      <c r="BC58" s="121">
        <f>ROUND(SUM(BC59:BC63),2)</f>
        <v>0</v>
      </c>
      <c r="BD58" s="123">
        <f>ROUND(SUM(BD59:BD63),2)</f>
        <v>0</v>
      </c>
      <c r="BE58" s="7"/>
      <c r="BS58" s="124" t="s">
        <v>71</v>
      </c>
      <c r="BT58" s="124" t="s">
        <v>80</v>
      </c>
      <c r="BU58" s="124" t="s">
        <v>73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4" customFormat="1" ht="16.5" customHeight="1">
      <c r="A59" s="112" t="s">
        <v>76</v>
      </c>
      <c r="B59" s="64"/>
      <c r="C59" s="126"/>
      <c r="D59" s="126"/>
      <c r="E59" s="127" t="s">
        <v>92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'003-SK - Slaboproud - Str...'!J32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94</v>
      </c>
      <c r="AR59" s="66"/>
      <c r="AS59" s="130">
        <v>0</v>
      </c>
      <c r="AT59" s="131">
        <f>ROUND(SUM(AV59:AW59),2)</f>
        <v>0</v>
      </c>
      <c r="AU59" s="132">
        <f>'003-SK - Slaboproud - Str...'!P93</f>
        <v>0</v>
      </c>
      <c r="AV59" s="131">
        <f>'003-SK - Slaboproud - Str...'!J35</f>
        <v>0</v>
      </c>
      <c r="AW59" s="131">
        <f>'003-SK - Slaboproud - Str...'!J36</f>
        <v>0</v>
      </c>
      <c r="AX59" s="131">
        <f>'003-SK - Slaboproud - Str...'!J37</f>
        <v>0</v>
      </c>
      <c r="AY59" s="131">
        <f>'003-SK - Slaboproud - Str...'!J38</f>
        <v>0</v>
      </c>
      <c r="AZ59" s="131">
        <f>'003-SK - Slaboproud - Str...'!F35</f>
        <v>0</v>
      </c>
      <c r="BA59" s="131">
        <f>'003-SK - Slaboproud - Str...'!F36</f>
        <v>0</v>
      </c>
      <c r="BB59" s="131">
        <f>'003-SK - Slaboproud - Str...'!F37</f>
        <v>0</v>
      </c>
      <c r="BC59" s="131">
        <f>'003-SK - Slaboproud - Str...'!F38</f>
        <v>0</v>
      </c>
      <c r="BD59" s="133">
        <f>'003-SK - Slaboproud - Str...'!F39</f>
        <v>0</v>
      </c>
      <c r="BE59" s="4"/>
      <c r="BT59" s="134" t="s">
        <v>82</v>
      </c>
      <c r="BV59" s="134" t="s">
        <v>74</v>
      </c>
      <c r="BW59" s="134" t="s">
        <v>95</v>
      </c>
      <c r="BX59" s="134" t="s">
        <v>91</v>
      </c>
      <c r="CL59" s="134" t="s">
        <v>19</v>
      </c>
    </row>
    <row r="60" s="4" customFormat="1" ht="16.5" customHeight="1">
      <c r="A60" s="112" t="s">
        <v>76</v>
      </c>
      <c r="B60" s="64"/>
      <c r="C60" s="126"/>
      <c r="D60" s="126"/>
      <c r="E60" s="127" t="s">
        <v>96</v>
      </c>
      <c r="F60" s="127"/>
      <c r="G60" s="127"/>
      <c r="H60" s="127"/>
      <c r="I60" s="127"/>
      <c r="J60" s="126"/>
      <c r="K60" s="127" t="s">
        <v>97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'003-EKV - Slaboproud - El...'!J32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94</v>
      </c>
      <c r="AR60" s="66"/>
      <c r="AS60" s="130">
        <v>0</v>
      </c>
      <c r="AT60" s="131">
        <f>ROUND(SUM(AV60:AW60),2)</f>
        <v>0</v>
      </c>
      <c r="AU60" s="132">
        <f>'003-EKV - Slaboproud - El...'!P89</f>
        <v>0</v>
      </c>
      <c r="AV60" s="131">
        <f>'003-EKV - Slaboproud - El...'!J35</f>
        <v>0</v>
      </c>
      <c r="AW60" s="131">
        <f>'003-EKV - Slaboproud - El...'!J36</f>
        <v>0</v>
      </c>
      <c r="AX60" s="131">
        <f>'003-EKV - Slaboproud - El...'!J37</f>
        <v>0</v>
      </c>
      <c r="AY60" s="131">
        <f>'003-EKV - Slaboproud - El...'!J38</f>
        <v>0</v>
      </c>
      <c r="AZ60" s="131">
        <f>'003-EKV - Slaboproud - El...'!F35</f>
        <v>0</v>
      </c>
      <c r="BA60" s="131">
        <f>'003-EKV - Slaboproud - El...'!F36</f>
        <v>0</v>
      </c>
      <c r="BB60" s="131">
        <f>'003-EKV - Slaboproud - El...'!F37</f>
        <v>0</v>
      </c>
      <c r="BC60" s="131">
        <f>'003-EKV - Slaboproud - El...'!F38</f>
        <v>0</v>
      </c>
      <c r="BD60" s="133">
        <f>'003-EKV - Slaboproud - El...'!F39</f>
        <v>0</v>
      </c>
      <c r="BE60" s="4"/>
      <c r="BT60" s="134" t="s">
        <v>82</v>
      </c>
      <c r="BV60" s="134" t="s">
        <v>74</v>
      </c>
      <c r="BW60" s="134" t="s">
        <v>98</v>
      </c>
      <c r="BX60" s="134" t="s">
        <v>91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99</v>
      </c>
      <c r="F61" s="127"/>
      <c r="G61" s="127"/>
      <c r="H61" s="127"/>
      <c r="I61" s="127"/>
      <c r="J61" s="126"/>
      <c r="K61" s="127" t="s">
        <v>100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'003-EVR - Slaboproud - Ev...'!J32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94</v>
      </c>
      <c r="AR61" s="66"/>
      <c r="AS61" s="130">
        <v>0</v>
      </c>
      <c r="AT61" s="131">
        <f>ROUND(SUM(AV61:AW61),2)</f>
        <v>0</v>
      </c>
      <c r="AU61" s="132">
        <f>'003-EVR - Slaboproud - Ev...'!P89</f>
        <v>0</v>
      </c>
      <c r="AV61" s="131">
        <f>'003-EVR - Slaboproud - Ev...'!J35</f>
        <v>0</v>
      </c>
      <c r="AW61" s="131">
        <f>'003-EVR - Slaboproud - Ev...'!J36</f>
        <v>0</v>
      </c>
      <c r="AX61" s="131">
        <f>'003-EVR - Slaboproud - Ev...'!J37</f>
        <v>0</v>
      </c>
      <c r="AY61" s="131">
        <f>'003-EVR - Slaboproud - Ev...'!J38</f>
        <v>0</v>
      </c>
      <c r="AZ61" s="131">
        <f>'003-EVR - Slaboproud - Ev...'!F35</f>
        <v>0</v>
      </c>
      <c r="BA61" s="131">
        <f>'003-EVR - Slaboproud - Ev...'!F36</f>
        <v>0</v>
      </c>
      <c r="BB61" s="131">
        <f>'003-EVR - Slaboproud - Ev...'!F37</f>
        <v>0</v>
      </c>
      <c r="BC61" s="131">
        <f>'003-EVR - Slaboproud - Ev...'!F38</f>
        <v>0</v>
      </c>
      <c r="BD61" s="133">
        <f>'003-EVR - Slaboproud - Ev...'!F39</f>
        <v>0</v>
      </c>
      <c r="BE61" s="4"/>
      <c r="BT61" s="134" t="s">
        <v>82</v>
      </c>
      <c r="BV61" s="134" t="s">
        <v>74</v>
      </c>
      <c r="BW61" s="134" t="s">
        <v>101</v>
      </c>
      <c r="BX61" s="134" t="s">
        <v>91</v>
      </c>
      <c r="CL61" s="134" t="s">
        <v>19</v>
      </c>
    </row>
    <row r="62" s="4" customFormat="1" ht="23.25" customHeight="1">
      <c r="A62" s="112" t="s">
        <v>76</v>
      </c>
      <c r="B62" s="64"/>
      <c r="C62" s="126"/>
      <c r="D62" s="126"/>
      <c r="E62" s="127" t="s">
        <v>102</v>
      </c>
      <c r="F62" s="127"/>
      <c r="G62" s="127"/>
      <c r="H62" s="127"/>
      <c r="I62" s="127"/>
      <c r="J62" s="126"/>
      <c r="K62" s="127" t="s">
        <v>103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'003-EPS - Slaboproud - El...'!J32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94</v>
      </c>
      <c r="AR62" s="66"/>
      <c r="AS62" s="130">
        <v>0</v>
      </c>
      <c r="AT62" s="131">
        <f>ROUND(SUM(AV62:AW62),2)</f>
        <v>0</v>
      </c>
      <c r="AU62" s="132">
        <f>'003-EPS - Slaboproud - El...'!P89</f>
        <v>0</v>
      </c>
      <c r="AV62" s="131">
        <f>'003-EPS - Slaboproud - El...'!J35</f>
        <v>0</v>
      </c>
      <c r="AW62" s="131">
        <f>'003-EPS - Slaboproud - El...'!J36</f>
        <v>0</v>
      </c>
      <c r="AX62" s="131">
        <f>'003-EPS - Slaboproud - El...'!J37</f>
        <v>0</v>
      </c>
      <c r="AY62" s="131">
        <f>'003-EPS - Slaboproud - El...'!J38</f>
        <v>0</v>
      </c>
      <c r="AZ62" s="131">
        <f>'003-EPS - Slaboproud - El...'!F35</f>
        <v>0</v>
      </c>
      <c r="BA62" s="131">
        <f>'003-EPS - Slaboproud - El...'!F36</f>
        <v>0</v>
      </c>
      <c r="BB62" s="131">
        <f>'003-EPS - Slaboproud - El...'!F37</f>
        <v>0</v>
      </c>
      <c r="BC62" s="131">
        <f>'003-EPS - Slaboproud - El...'!F38</f>
        <v>0</v>
      </c>
      <c r="BD62" s="133">
        <f>'003-EPS - Slaboproud - El...'!F39</f>
        <v>0</v>
      </c>
      <c r="BE62" s="4"/>
      <c r="BT62" s="134" t="s">
        <v>82</v>
      </c>
      <c r="BV62" s="134" t="s">
        <v>74</v>
      </c>
      <c r="BW62" s="134" t="s">
        <v>104</v>
      </c>
      <c r="BX62" s="134" t="s">
        <v>91</v>
      </c>
      <c r="CL62" s="134" t="s">
        <v>19</v>
      </c>
    </row>
    <row r="63" s="4" customFormat="1" ht="16.5" customHeight="1">
      <c r="A63" s="112" t="s">
        <v>76</v>
      </c>
      <c r="B63" s="64"/>
      <c r="C63" s="126"/>
      <c r="D63" s="126"/>
      <c r="E63" s="127" t="s">
        <v>105</v>
      </c>
      <c r="F63" s="127"/>
      <c r="G63" s="127"/>
      <c r="H63" s="127"/>
      <c r="I63" s="127"/>
      <c r="J63" s="126"/>
      <c r="K63" s="127" t="s">
        <v>106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'003-KT - Slaboproud - kab...'!J32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94</v>
      </c>
      <c r="AR63" s="66"/>
      <c r="AS63" s="130">
        <v>0</v>
      </c>
      <c r="AT63" s="131">
        <f>ROUND(SUM(AV63:AW63),2)</f>
        <v>0</v>
      </c>
      <c r="AU63" s="132">
        <f>'003-KT - Slaboproud - kab...'!P89</f>
        <v>0</v>
      </c>
      <c r="AV63" s="131">
        <f>'003-KT - Slaboproud - kab...'!J35</f>
        <v>0</v>
      </c>
      <c r="AW63" s="131">
        <f>'003-KT - Slaboproud - kab...'!J36</f>
        <v>0</v>
      </c>
      <c r="AX63" s="131">
        <f>'003-KT - Slaboproud - kab...'!J37</f>
        <v>0</v>
      </c>
      <c r="AY63" s="131">
        <f>'003-KT - Slaboproud - kab...'!J38</f>
        <v>0</v>
      </c>
      <c r="AZ63" s="131">
        <f>'003-KT - Slaboproud - kab...'!F35</f>
        <v>0</v>
      </c>
      <c r="BA63" s="131">
        <f>'003-KT - Slaboproud - kab...'!F36</f>
        <v>0</v>
      </c>
      <c r="BB63" s="131">
        <f>'003-KT - Slaboproud - kab...'!F37</f>
        <v>0</v>
      </c>
      <c r="BC63" s="131">
        <f>'003-KT - Slaboproud - kab...'!F38</f>
        <v>0</v>
      </c>
      <c r="BD63" s="133">
        <f>'003-KT - Slaboproud - kab...'!F39</f>
        <v>0</v>
      </c>
      <c r="BE63" s="4"/>
      <c r="BT63" s="134" t="s">
        <v>82</v>
      </c>
      <c r="BV63" s="134" t="s">
        <v>74</v>
      </c>
      <c r="BW63" s="134" t="s">
        <v>107</v>
      </c>
      <c r="BX63" s="134" t="s">
        <v>91</v>
      </c>
      <c r="CL63" s="134" t="s">
        <v>19</v>
      </c>
    </row>
    <row r="64" s="7" customFormat="1" ht="16.5" customHeight="1">
      <c r="A64" s="112" t="s">
        <v>76</v>
      </c>
      <c r="B64" s="113"/>
      <c r="C64" s="114"/>
      <c r="D64" s="115" t="s">
        <v>108</v>
      </c>
      <c r="E64" s="115"/>
      <c r="F64" s="115"/>
      <c r="G64" s="115"/>
      <c r="H64" s="115"/>
      <c r="I64" s="116"/>
      <c r="J64" s="115" t="s">
        <v>109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'004 - Zdravotechnika'!J30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79</v>
      </c>
      <c r="AR64" s="119"/>
      <c r="AS64" s="120">
        <v>0</v>
      </c>
      <c r="AT64" s="121">
        <f>ROUND(SUM(AV64:AW64),2)</f>
        <v>0</v>
      </c>
      <c r="AU64" s="122">
        <f>'004 - Zdravotechnika'!P80</f>
        <v>0</v>
      </c>
      <c r="AV64" s="121">
        <f>'004 - Zdravotechnika'!J33</f>
        <v>0</v>
      </c>
      <c r="AW64" s="121">
        <f>'004 - Zdravotechnika'!J34</f>
        <v>0</v>
      </c>
      <c r="AX64" s="121">
        <f>'004 - Zdravotechnika'!J35</f>
        <v>0</v>
      </c>
      <c r="AY64" s="121">
        <f>'004 - Zdravotechnika'!J36</f>
        <v>0</v>
      </c>
      <c r="AZ64" s="121">
        <f>'004 - Zdravotechnika'!F33</f>
        <v>0</v>
      </c>
      <c r="BA64" s="121">
        <f>'004 - Zdravotechnika'!F34</f>
        <v>0</v>
      </c>
      <c r="BB64" s="121">
        <f>'004 - Zdravotechnika'!F35</f>
        <v>0</v>
      </c>
      <c r="BC64" s="121">
        <f>'004 - Zdravotechnika'!F36</f>
        <v>0</v>
      </c>
      <c r="BD64" s="123">
        <f>'004 - Zdravotechnika'!F37</f>
        <v>0</v>
      </c>
      <c r="BE64" s="7"/>
      <c r="BT64" s="124" t="s">
        <v>80</v>
      </c>
      <c r="BV64" s="124" t="s">
        <v>74</v>
      </c>
      <c r="BW64" s="124" t="s">
        <v>110</v>
      </c>
      <c r="BX64" s="124" t="s">
        <v>5</v>
      </c>
      <c r="CL64" s="124" t="s">
        <v>19</v>
      </c>
      <c r="CM64" s="124" t="s">
        <v>82</v>
      </c>
    </row>
    <row r="65" s="7" customFormat="1" ht="16.5" customHeight="1">
      <c r="A65" s="112" t="s">
        <v>76</v>
      </c>
      <c r="B65" s="113"/>
      <c r="C65" s="114"/>
      <c r="D65" s="115" t="s">
        <v>111</v>
      </c>
      <c r="E65" s="115"/>
      <c r="F65" s="115"/>
      <c r="G65" s="115"/>
      <c r="H65" s="115"/>
      <c r="I65" s="116"/>
      <c r="J65" s="115" t="s">
        <v>112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'005 - Vytápění'!J30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79</v>
      </c>
      <c r="AR65" s="119"/>
      <c r="AS65" s="120">
        <v>0</v>
      </c>
      <c r="AT65" s="121">
        <f>ROUND(SUM(AV65:AW65),2)</f>
        <v>0</v>
      </c>
      <c r="AU65" s="122">
        <f>'005 - Vytápění'!P84</f>
        <v>0</v>
      </c>
      <c r="AV65" s="121">
        <f>'005 - Vytápění'!J33</f>
        <v>0</v>
      </c>
      <c r="AW65" s="121">
        <f>'005 - Vytápění'!J34</f>
        <v>0</v>
      </c>
      <c r="AX65" s="121">
        <f>'005 - Vytápění'!J35</f>
        <v>0</v>
      </c>
      <c r="AY65" s="121">
        <f>'005 - Vytápění'!J36</f>
        <v>0</v>
      </c>
      <c r="AZ65" s="121">
        <f>'005 - Vytápění'!F33</f>
        <v>0</v>
      </c>
      <c r="BA65" s="121">
        <f>'005 - Vytápění'!F34</f>
        <v>0</v>
      </c>
      <c r="BB65" s="121">
        <f>'005 - Vytápění'!F35</f>
        <v>0</v>
      </c>
      <c r="BC65" s="121">
        <f>'005 - Vytápění'!F36</f>
        <v>0</v>
      </c>
      <c r="BD65" s="123">
        <f>'005 - Vytápění'!F37</f>
        <v>0</v>
      </c>
      <c r="BE65" s="7"/>
      <c r="BT65" s="124" t="s">
        <v>80</v>
      </c>
      <c r="BV65" s="124" t="s">
        <v>74</v>
      </c>
      <c r="BW65" s="124" t="s">
        <v>113</v>
      </c>
      <c r="BX65" s="124" t="s">
        <v>5</v>
      </c>
      <c r="CL65" s="124" t="s">
        <v>22</v>
      </c>
      <c r="CM65" s="124" t="s">
        <v>82</v>
      </c>
    </row>
    <row r="66" s="7" customFormat="1" ht="16.5" customHeight="1">
      <c r="A66" s="7"/>
      <c r="B66" s="113"/>
      <c r="C66" s="114"/>
      <c r="D66" s="115" t="s">
        <v>114</v>
      </c>
      <c r="E66" s="115"/>
      <c r="F66" s="115"/>
      <c r="G66" s="115"/>
      <c r="H66" s="115"/>
      <c r="I66" s="116"/>
      <c r="J66" s="115" t="s">
        <v>115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25">
        <f>ROUND(SUM(AG67:AG69),2)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79</v>
      </c>
      <c r="AR66" s="119"/>
      <c r="AS66" s="120">
        <f>ROUND(SUM(AS67:AS69),2)</f>
        <v>0</v>
      </c>
      <c r="AT66" s="121">
        <f>ROUND(SUM(AV66:AW66),2)</f>
        <v>0</v>
      </c>
      <c r="AU66" s="122">
        <f>ROUND(SUM(AU67:AU69),5)</f>
        <v>0</v>
      </c>
      <c r="AV66" s="121">
        <f>ROUND(AZ66*L29,2)</f>
        <v>0</v>
      </c>
      <c r="AW66" s="121">
        <f>ROUND(BA66*L30,2)</f>
        <v>0</v>
      </c>
      <c r="AX66" s="121">
        <f>ROUND(BB66*L29,2)</f>
        <v>0</v>
      </c>
      <c r="AY66" s="121">
        <f>ROUND(BC66*L30,2)</f>
        <v>0</v>
      </c>
      <c r="AZ66" s="121">
        <f>ROUND(SUM(AZ67:AZ69),2)</f>
        <v>0</v>
      </c>
      <c r="BA66" s="121">
        <f>ROUND(SUM(BA67:BA69),2)</f>
        <v>0</v>
      </c>
      <c r="BB66" s="121">
        <f>ROUND(SUM(BB67:BB69),2)</f>
        <v>0</v>
      </c>
      <c r="BC66" s="121">
        <f>ROUND(SUM(BC67:BC69),2)</f>
        <v>0</v>
      </c>
      <c r="BD66" s="123">
        <f>ROUND(SUM(BD67:BD69),2)</f>
        <v>0</v>
      </c>
      <c r="BE66" s="7"/>
      <c r="BS66" s="124" t="s">
        <v>71</v>
      </c>
      <c r="BT66" s="124" t="s">
        <v>80</v>
      </c>
      <c r="BU66" s="124" t="s">
        <v>73</v>
      </c>
      <c r="BV66" s="124" t="s">
        <v>74</v>
      </c>
      <c r="BW66" s="124" t="s">
        <v>116</v>
      </c>
      <c r="BX66" s="124" t="s">
        <v>5</v>
      </c>
      <c r="CL66" s="124" t="s">
        <v>19</v>
      </c>
      <c r="CM66" s="124" t="s">
        <v>82</v>
      </c>
    </row>
    <row r="67" s="4" customFormat="1" ht="16.5" customHeight="1">
      <c r="A67" s="112" t="s">
        <v>76</v>
      </c>
      <c r="B67" s="64"/>
      <c r="C67" s="126"/>
      <c r="D67" s="126"/>
      <c r="E67" s="127" t="s">
        <v>117</v>
      </c>
      <c r="F67" s="127"/>
      <c r="G67" s="127"/>
      <c r="H67" s="127"/>
      <c r="I67" s="127"/>
      <c r="J67" s="126"/>
      <c r="K67" s="127" t="s">
        <v>118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'006-OSP - Vzduchotechnika...'!J32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94</v>
      </c>
      <c r="AR67" s="66"/>
      <c r="AS67" s="130">
        <v>0</v>
      </c>
      <c r="AT67" s="131">
        <f>ROUND(SUM(AV67:AW67),2)</f>
        <v>0</v>
      </c>
      <c r="AU67" s="132">
        <f>'006-OSP - Vzduchotechnika...'!P85</f>
        <v>0</v>
      </c>
      <c r="AV67" s="131">
        <f>'006-OSP - Vzduchotechnika...'!J35</f>
        <v>0</v>
      </c>
      <c r="AW67" s="131">
        <f>'006-OSP - Vzduchotechnika...'!J36</f>
        <v>0</v>
      </c>
      <c r="AX67" s="131">
        <f>'006-OSP - Vzduchotechnika...'!J37</f>
        <v>0</v>
      </c>
      <c r="AY67" s="131">
        <f>'006-OSP - Vzduchotechnika...'!J38</f>
        <v>0</v>
      </c>
      <c r="AZ67" s="131">
        <f>'006-OSP - Vzduchotechnika...'!F35</f>
        <v>0</v>
      </c>
      <c r="BA67" s="131">
        <f>'006-OSP - Vzduchotechnika...'!F36</f>
        <v>0</v>
      </c>
      <c r="BB67" s="131">
        <f>'006-OSP - Vzduchotechnika...'!F37</f>
        <v>0</v>
      </c>
      <c r="BC67" s="131">
        <f>'006-OSP - Vzduchotechnika...'!F38</f>
        <v>0</v>
      </c>
      <c r="BD67" s="133">
        <f>'006-OSP - Vzduchotechnika...'!F39</f>
        <v>0</v>
      </c>
      <c r="BE67" s="4"/>
      <c r="BT67" s="134" t="s">
        <v>82</v>
      </c>
      <c r="BV67" s="134" t="s">
        <v>74</v>
      </c>
      <c r="BW67" s="134" t="s">
        <v>119</v>
      </c>
      <c r="BX67" s="134" t="s">
        <v>116</v>
      </c>
      <c r="CL67" s="134" t="s">
        <v>19</v>
      </c>
    </row>
    <row r="68" s="4" customFormat="1" ht="16.5" customHeight="1">
      <c r="A68" s="112" t="s">
        <v>76</v>
      </c>
      <c r="B68" s="64"/>
      <c r="C68" s="126"/>
      <c r="D68" s="126"/>
      <c r="E68" s="127" t="s">
        <v>120</v>
      </c>
      <c r="F68" s="127"/>
      <c r="G68" s="127"/>
      <c r="H68" s="127"/>
      <c r="I68" s="127"/>
      <c r="J68" s="126"/>
      <c r="K68" s="127" t="s">
        <v>121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'006-ZČ3 - Vzduchotechnika...'!J32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94</v>
      </c>
      <c r="AR68" s="66"/>
      <c r="AS68" s="130">
        <v>0</v>
      </c>
      <c r="AT68" s="131">
        <f>ROUND(SUM(AV68:AW68),2)</f>
        <v>0</v>
      </c>
      <c r="AU68" s="132">
        <f>'006-ZČ3 - Vzduchotechnika...'!P86</f>
        <v>0</v>
      </c>
      <c r="AV68" s="131">
        <f>'006-ZČ3 - Vzduchotechnika...'!J35</f>
        <v>0</v>
      </c>
      <c r="AW68" s="131">
        <f>'006-ZČ3 - Vzduchotechnika...'!J36</f>
        <v>0</v>
      </c>
      <c r="AX68" s="131">
        <f>'006-ZČ3 - Vzduchotechnika...'!J37</f>
        <v>0</v>
      </c>
      <c r="AY68" s="131">
        <f>'006-ZČ3 - Vzduchotechnika...'!J38</f>
        <v>0</v>
      </c>
      <c r="AZ68" s="131">
        <f>'006-ZČ3 - Vzduchotechnika...'!F35</f>
        <v>0</v>
      </c>
      <c r="BA68" s="131">
        <f>'006-ZČ3 - Vzduchotechnika...'!F36</f>
        <v>0</v>
      </c>
      <c r="BB68" s="131">
        <f>'006-ZČ3 - Vzduchotechnika...'!F37</f>
        <v>0</v>
      </c>
      <c r="BC68" s="131">
        <f>'006-ZČ3 - Vzduchotechnika...'!F38</f>
        <v>0</v>
      </c>
      <c r="BD68" s="133">
        <f>'006-ZČ3 - Vzduchotechnika...'!F39</f>
        <v>0</v>
      </c>
      <c r="BE68" s="4"/>
      <c r="BT68" s="134" t="s">
        <v>82</v>
      </c>
      <c r="BV68" s="134" t="s">
        <v>74</v>
      </c>
      <c r="BW68" s="134" t="s">
        <v>122</v>
      </c>
      <c r="BX68" s="134" t="s">
        <v>116</v>
      </c>
      <c r="CL68" s="134" t="s">
        <v>19</v>
      </c>
    </row>
    <row r="69" s="4" customFormat="1" ht="16.5" customHeight="1">
      <c r="A69" s="112" t="s">
        <v>76</v>
      </c>
      <c r="B69" s="64"/>
      <c r="C69" s="126"/>
      <c r="D69" s="126"/>
      <c r="E69" s="127" t="s">
        <v>123</v>
      </c>
      <c r="F69" s="127"/>
      <c r="G69" s="127"/>
      <c r="H69" s="127"/>
      <c r="I69" s="127"/>
      <c r="J69" s="126"/>
      <c r="K69" s="127" t="s">
        <v>124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'006-PZA - Vzduchotechnika...'!J32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94</v>
      </c>
      <c r="AR69" s="66"/>
      <c r="AS69" s="135">
        <v>0</v>
      </c>
      <c r="AT69" s="136">
        <f>ROUND(SUM(AV69:AW69),2)</f>
        <v>0</v>
      </c>
      <c r="AU69" s="137">
        <f>'006-PZA - Vzduchotechnika...'!P86</f>
        <v>0</v>
      </c>
      <c r="AV69" s="136">
        <f>'006-PZA - Vzduchotechnika...'!J35</f>
        <v>0</v>
      </c>
      <c r="AW69" s="136">
        <f>'006-PZA - Vzduchotechnika...'!J36</f>
        <v>0</v>
      </c>
      <c r="AX69" s="136">
        <f>'006-PZA - Vzduchotechnika...'!J37</f>
        <v>0</v>
      </c>
      <c r="AY69" s="136">
        <f>'006-PZA - Vzduchotechnika...'!J38</f>
        <v>0</v>
      </c>
      <c r="AZ69" s="136">
        <f>'006-PZA - Vzduchotechnika...'!F35</f>
        <v>0</v>
      </c>
      <c r="BA69" s="136">
        <f>'006-PZA - Vzduchotechnika...'!F36</f>
        <v>0</v>
      </c>
      <c r="BB69" s="136">
        <f>'006-PZA - Vzduchotechnika...'!F37</f>
        <v>0</v>
      </c>
      <c r="BC69" s="136">
        <f>'006-PZA - Vzduchotechnika...'!F38</f>
        <v>0</v>
      </c>
      <c r="BD69" s="138">
        <f>'006-PZA - Vzduchotechnika...'!F39</f>
        <v>0</v>
      </c>
      <c r="BE69" s="4"/>
      <c r="BT69" s="134" t="s">
        <v>82</v>
      </c>
      <c r="BV69" s="134" t="s">
        <v>74</v>
      </c>
      <c r="BW69" s="134" t="s">
        <v>125</v>
      </c>
      <c r="BX69" s="134" t="s">
        <v>116</v>
      </c>
      <c r="CL69" s="134" t="s">
        <v>19</v>
      </c>
    </row>
    <row r="70" s="2" customFormat="1" ht="30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45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</row>
  </sheetData>
  <sheetProtection sheet="1" formatColumns="0" formatRows="0" objects="1" scenarios="1" spinCount="100000" saltValue="8YB7+8XIeo2az5yjLTNUMLs8TkeaEoSspbtwTm/1foGgcTpRNob0DCGePc3mdNwRaA/1wuoFCXD7sD1aXyE6xg==" hashValue="dD6D8RVkNmpLX4OguCGmbkY8GkP6058zm2Hv8M5QTxBOV/vF5vRzjWnyo7CGVw6e2IgaxHy9R9cwEEoOmUuq3Q==" algorithmName="SHA-512" password="CC35"/>
  <mergeCells count="98">
    <mergeCell ref="C52:G52"/>
    <mergeCell ref="D57:H57"/>
    <mergeCell ref="D58:H58"/>
    <mergeCell ref="D64:H64"/>
    <mergeCell ref="D56:H56"/>
    <mergeCell ref="D55:H55"/>
    <mergeCell ref="E59:I59"/>
    <mergeCell ref="E60:I60"/>
    <mergeCell ref="E61:I61"/>
    <mergeCell ref="E62:I62"/>
    <mergeCell ref="E63:I63"/>
    <mergeCell ref="I52:AF52"/>
    <mergeCell ref="J57:AF57"/>
    <mergeCell ref="J55:AF55"/>
    <mergeCell ref="J56:AF56"/>
    <mergeCell ref="J64:AF64"/>
    <mergeCell ref="J58:AF58"/>
    <mergeCell ref="K61:AF61"/>
    <mergeCell ref="K60:AF60"/>
    <mergeCell ref="K62:AF62"/>
    <mergeCell ref="K63:AF63"/>
    <mergeCell ref="K59:AF59"/>
    <mergeCell ref="L45:AO45"/>
    <mergeCell ref="D65:H65"/>
    <mergeCell ref="J65:AF65"/>
    <mergeCell ref="D66:H66"/>
    <mergeCell ref="J66:AF66"/>
    <mergeCell ref="E67:I67"/>
    <mergeCell ref="K67:AF67"/>
    <mergeCell ref="E68:I68"/>
    <mergeCell ref="K68:AF68"/>
    <mergeCell ref="E69:I69"/>
    <mergeCell ref="K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60:AM60"/>
    <mergeCell ref="AG55:AM55"/>
    <mergeCell ref="AG61:AM61"/>
    <mergeCell ref="AG64:AM64"/>
    <mergeCell ref="AG56:AM56"/>
    <mergeCell ref="AG57:AM57"/>
    <mergeCell ref="AG59:AM59"/>
    <mergeCell ref="AM47:AN47"/>
    <mergeCell ref="AM49:AP49"/>
    <mergeCell ref="AM50:AP50"/>
    <mergeCell ref="AN58:AP58"/>
    <mergeCell ref="AN63:AP63"/>
    <mergeCell ref="AN62:AP62"/>
    <mergeCell ref="AN52:AP52"/>
    <mergeCell ref="AN61:AP61"/>
    <mergeCell ref="AN59:AP59"/>
    <mergeCell ref="AN57:AP57"/>
    <mergeCell ref="AN56:AP56"/>
    <mergeCell ref="AN55:AP55"/>
    <mergeCell ref="AN64:AP64"/>
    <mergeCell ref="AN60:AP60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5" location="'000 - Vedlejší a ostatní ...'!C2" display="/"/>
    <hyperlink ref="A56" location="'001 - Stavební část'!C2" display="/"/>
    <hyperlink ref="A57" location="'002 - Elektroinstalace - ...'!C2" display="/"/>
    <hyperlink ref="A59" location="'003-SK - Slaboproud - Str...'!C2" display="/"/>
    <hyperlink ref="A60" location="'003-EKV - Slaboproud - El...'!C2" display="/"/>
    <hyperlink ref="A61" location="'003-EVR - Slaboproud - Ev...'!C2" display="/"/>
    <hyperlink ref="A62" location="'003-EPS - Slaboproud - El...'!C2" display="/"/>
    <hyperlink ref="A63" location="'003-KT - Slaboproud - kab...'!C2" display="/"/>
    <hyperlink ref="A64" location="'004 - Zdravotechnika'!C2" display="/"/>
    <hyperlink ref="A65" location="'005 - Vytápění'!C2" display="/"/>
    <hyperlink ref="A67" location="'006-OSP - Vzduchotechnika...'!C2" display="/"/>
    <hyperlink ref="A68" location="'006-ZČ3 - Vzduchotechnika...'!C2" display="/"/>
    <hyperlink ref="A69" location="'006-PZA - Vzduchotechnik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1080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23. 2. 2022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Nemocnice ve Frýdku - Místku, p.o.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>FORSING projekt s.r.o.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Jindřich Jansa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ROUND((SUM(BE80:BE101)),  2)</f>
        <v>0</v>
      </c>
      <c r="G33" s="39"/>
      <c r="H33" s="39"/>
      <c r="I33" s="158">
        <v>0.20999999999999999</v>
      </c>
      <c r="J33" s="157">
        <f>ROUND(((SUM(BE80:BE101))*I33),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ROUND((SUM(BF80:BF101)),  2)</f>
        <v>0</v>
      </c>
      <c r="G34" s="39"/>
      <c r="H34" s="39"/>
      <c r="I34" s="158">
        <v>0.14999999999999999</v>
      </c>
      <c r="J34" s="157">
        <f>ROUND(((SUM(BF80:BF101))*I34),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ROUND((SUM(BG80:BG101)),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ROUND((SUM(BH80:BH101)),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ROUND((SUM(BI80:BI101)),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PCHO PRO UMÍSTĚNÍ ARCHÍVU V 1.P.P.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004 - Zdravotechnika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130</v>
      </c>
      <c r="D57" s="172"/>
      <c r="E57" s="172"/>
      <c r="F57" s="172"/>
      <c r="G57" s="172"/>
      <c r="H57" s="172"/>
      <c r="I57" s="172"/>
      <c r="J57" s="173" t="s">
        <v>131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132</v>
      </c>
    </row>
    <row r="60" s="9" customFormat="1" ht="24.96" customHeight="1">
      <c r="A60" s="9"/>
      <c r="B60" s="175"/>
      <c r="C60" s="176"/>
      <c r="D60" s="177" t="s">
        <v>1081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138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STAVEBNÍ ÚPRAVY BUDOVY PCHO PRO UMÍSTĚNÍ ARCHÍVU V 1.P.P.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127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004 - Zdravotechnika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23. 2. 2022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25</v>
      </c>
      <c r="D76" s="41"/>
      <c r="E76" s="41"/>
      <c r="F76" s="28" t="str">
        <f>E15</f>
        <v>Nemocnice ve Frýdku - Místku, p.o.</v>
      </c>
      <c r="G76" s="41"/>
      <c r="H76" s="41"/>
      <c r="I76" s="33" t="s">
        <v>31</v>
      </c>
      <c r="J76" s="37" t="str">
        <f>E21</f>
        <v>FORSING projekt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>Jindřich Jansa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86"/>
      <c r="B79" s="187"/>
      <c r="C79" s="188" t="s">
        <v>139</v>
      </c>
      <c r="D79" s="189" t="s">
        <v>57</v>
      </c>
      <c r="E79" s="189" t="s">
        <v>53</v>
      </c>
      <c r="F79" s="189" t="s">
        <v>54</v>
      </c>
      <c r="G79" s="189" t="s">
        <v>140</v>
      </c>
      <c r="H79" s="189" t="s">
        <v>141</v>
      </c>
      <c r="I79" s="189" t="s">
        <v>142</v>
      </c>
      <c r="J79" s="189" t="s">
        <v>131</v>
      </c>
      <c r="K79" s="190" t="s">
        <v>143</v>
      </c>
      <c r="L79" s="191"/>
      <c r="M79" s="93" t="s">
        <v>19</v>
      </c>
      <c r="N79" s="94" t="s">
        <v>42</v>
      </c>
      <c r="O79" s="94" t="s">
        <v>144</v>
      </c>
      <c r="P79" s="94" t="s">
        <v>145</v>
      </c>
      <c r="Q79" s="94" t="s">
        <v>146</v>
      </c>
      <c r="R79" s="94" t="s">
        <v>147</v>
      </c>
      <c r="S79" s="94" t="s">
        <v>148</v>
      </c>
      <c r="T79" s="95" t="s">
        <v>149</v>
      </c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</row>
    <row r="80" s="2" customFormat="1" ht="22.8" customHeight="1">
      <c r="A80" s="39"/>
      <c r="B80" s="40"/>
      <c r="C80" s="100" t="s">
        <v>150</v>
      </c>
      <c r="D80" s="41"/>
      <c r="E80" s="41"/>
      <c r="F80" s="41"/>
      <c r="G80" s="41"/>
      <c r="H80" s="41"/>
      <c r="I80" s="41"/>
      <c r="J80" s="192">
        <f>BK80</f>
        <v>0</v>
      </c>
      <c r="K80" s="41"/>
      <c r="L80" s="45"/>
      <c r="M80" s="96"/>
      <c r="N80" s="193"/>
      <c r="O80" s="97"/>
      <c r="P80" s="194">
        <f>P81</f>
        <v>0</v>
      </c>
      <c r="Q80" s="97"/>
      <c r="R80" s="194">
        <f>R81</f>
        <v>0</v>
      </c>
      <c r="S80" s="97"/>
      <c r="T80" s="195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132</v>
      </c>
      <c r="BK80" s="196">
        <f>BK81</f>
        <v>0</v>
      </c>
    </row>
    <row r="81" s="12" customFormat="1" ht="25.92" customHeight="1">
      <c r="A81" s="12"/>
      <c r="B81" s="197"/>
      <c r="C81" s="198"/>
      <c r="D81" s="199" t="s">
        <v>71</v>
      </c>
      <c r="E81" s="200" t="s">
        <v>533</v>
      </c>
      <c r="F81" s="200" t="s">
        <v>1082</v>
      </c>
      <c r="G81" s="198"/>
      <c r="H81" s="198"/>
      <c r="I81" s="201"/>
      <c r="J81" s="202">
        <f>BK81</f>
        <v>0</v>
      </c>
      <c r="K81" s="198"/>
      <c r="L81" s="203"/>
      <c r="M81" s="204"/>
      <c r="N81" s="205"/>
      <c r="O81" s="205"/>
      <c r="P81" s="206">
        <f>SUM(P82:P101)</f>
        <v>0</v>
      </c>
      <c r="Q81" s="205"/>
      <c r="R81" s="206">
        <f>SUM(R82:R101)</f>
        <v>0</v>
      </c>
      <c r="S81" s="205"/>
      <c r="T81" s="207">
        <f>SUM(T82:T101)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8" t="s">
        <v>82</v>
      </c>
      <c r="AT81" s="209" t="s">
        <v>71</v>
      </c>
      <c r="AU81" s="209" t="s">
        <v>72</v>
      </c>
      <c r="AY81" s="208" t="s">
        <v>154</v>
      </c>
      <c r="BK81" s="210">
        <f>SUM(BK82:BK101)</f>
        <v>0</v>
      </c>
    </row>
    <row r="82" s="2" customFormat="1" ht="16.5" customHeight="1">
      <c r="A82" s="39"/>
      <c r="B82" s="40"/>
      <c r="C82" s="213" t="s">
        <v>80</v>
      </c>
      <c r="D82" s="213" t="s">
        <v>157</v>
      </c>
      <c r="E82" s="214" t="s">
        <v>1083</v>
      </c>
      <c r="F82" s="215" t="s">
        <v>1084</v>
      </c>
      <c r="G82" s="216" t="s">
        <v>422</v>
      </c>
      <c r="H82" s="217">
        <v>1</v>
      </c>
      <c r="I82" s="218"/>
      <c r="J82" s="219">
        <f>ROUND(I82*H82,2)</f>
        <v>0</v>
      </c>
      <c r="K82" s="215" t="s">
        <v>19</v>
      </c>
      <c r="L82" s="45"/>
      <c r="M82" s="220" t="s">
        <v>19</v>
      </c>
      <c r="N82" s="221" t="s">
        <v>43</v>
      </c>
      <c r="O82" s="85"/>
      <c r="P82" s="222">
        <f>O82*H82</f>
        <v>0</v>
      </c>
      <c r="Q82" s="222">
        <v>0</v>
      </c>
      <c r="R82" s="222">
        <f>Q82*H82</f>
        <v>0</v>
      </c>
      <c r="S82" s="222">
        <v>0</v>
      </c>
      <c r="T82" s="22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4" t="s">
        <v>326</v>
      </c>
      <c r="AT82" s="224" t="s">
        <v>157</v>
      </c>
      <c r="AU82" s="224" t="s">
        <v>80</v>
      </c>
      <c r="AY82" s="18" t="s">
        <v>154</v>
      </c>
      <c r="BE82" s="225">
        <f>IF(N82="základní",J82,0)</f>
        <v>0</v>
      </c>
      <c r="BF82" s="225">
        <f>IF(N82="snížená",J82,0)</f>
        <v>0</v>
      </c>
      <c r="BG82" s="225">
        <f>IF(N82="zákl. přenesená",J82,0)</f>
        <v>0</v>
      </c>
      <c r="BH82" s="225">
        <f>IF(N82="sníž. přenesená",J82,0)</f>
        <v>0</v>
      </c>
      <c r="BI82" s="225">
        <f>IF(N82="nulová",J82,0)</f>
        <v>0</v>
      </c>
      <c r="BJ82" s="18" t="s">
        <v>80</v>
      </c>
      <c r="BK82" s="225">
        <f>ROUND(I82*H82,2)</f>
        <v>0</v>
      </c>
      <c r="BL82" s="18" t="s">
        <v>326</v>
      </c>
      <c r="BM82" s="224" t="s">
        <v>82</v>
      </c>
    </row>
    <row r="83" s="2" customFormat="1">
      <c r="A83" s="39"/>
      <c r="B83" s="40"/>
      <c r="C83" s="41"/>
      <c r="D83" s="226" t="s">
        <v>164</v>
      </c>
      <c r="E83" s="41"/>
      <c r="F83" s="227" t="s">
        <v>1084</v>
      </c>
      <c r="G83" s="41"/>
      <c r="H83" s="41"/>
      <c r="I83" s="228"/>
      <c r="J83" s="41"/>
      <c r="K83" s="41"/>
      <c r="L83" s="45"/>
      <c r="M83" s="229"/>
      <c r="N83" s="230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164</v>
      </c>
      <c r="AU83" s="18" t="s">
        <v>80</v>
      </c>
    </row>
    <row r="84" s="2" customFormat="1" ht="16.5" customHeight="1">
      <c r="A84" s="39"/>
      <c r="B84" s="40"/>
      <c r="C84" s="213" t="s">
        <v>82</v>
      </c>
      <c r="D84" s="213" t="s">
        <v>157</v>
      </c>
      <c r="E84" s="214" t="s">
        <v>1085</v>
      </c>
      <c r="F84" s="215" t="s">
        <v>1086</v>
      </c>
      <c r="G84" s="216" t="s">
        <v>402</v>
      </c>
      <c r="H84" s="217">
        <v>6</v>
      </c>
      <c r="I84" s="218"/>
      <c r="J84" s="219">
        <f>ROUND(I84*H84,2)</f>
        <v>0</v>
      </c>
      <c r="K84" s="215" t="s">
        <v>19</v>
      </c>
      <c r="L84" s="45"/>
      <c r="M84" s="220" t="s">
        <v>19</v>
      </c>
      <c r="N84" s="221" t="s">
        <v>43</v>
      </c>
      <c r="O84" s="85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4" t="s">
        <v>326</v>
      </c>
      <c r="AT84" s="224" t="s">
        <v>157</v>
      </c>
      <c r="AU84" s="224" t="s">
        <v>80</v>
      </c>
      <c r="AY84" s="18" t="s">
        <v>154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8" t="s">
        <v>80</v>
      </c>
      <c r="BK84" s="225">
        <f>ROUND(I84*H84,2)</f>
        <v>0</v>
      </c>
      <c r="BL84" s="18" t="s">
        <v>326</v>
      </c>
      <c r="BM84" s="224" t="s">
        <v>170</v>
      </c>
    </row>
    <row r="85" s="2" customFormat="1">
      <c r="A85" s="39"/>
      <c r="B85" s="40"/>
      <c r="C85" s="41"/>
      <c r="D85" s="226" t="s">
        <v>164</v>
      </c>
      <c r="E85" s="41"/>
      <c r="F85" s="227" t="s">
        <v>1086</v>
      </c>
      <c r="G85" s="41"/>
      <c r="H85" s="41"/>
      <c r="I85" s="228"/>
      <c r="J85" s="41"/>
      <c r="K85" s="41"/>
      <c r="L85" s="45"/>
      <c r="M85" s="229"/>
      <c r="N85" s="230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164</v>
      </c>
      <c r="AU85" s="18" t="s">
        <v>80</v>
      </c>
    </row>
    <row r="86" s="2" customFormat="1" ht="16.5" customHeight="1">
      <c r="A86" s="39"/>
      <c r="B86" s="40"/>
      <c r="C86" s="213" t="s">
        <v>177</v>
      </c>
      <c r="D86" s="213" t="s">
        <v>157</v>
      </c>
      <c r="E86" s="214" t="s">
        <v>1087</v>
      </c>
      <c r="F86" s="215" t="s">
        <v>1088</v>
      </c>
      <c r="G86" s="216" t="s">
        <v>402</v>
      </c>
      <c r="H86" s="217">
        <v>6</v>
      </c>
      <c r="I86" s="218"/>
      <c r="J86" s="219">
        <f>ROUND(I86*H86,2)</f>
        <v>0</v>
      </c>
      <c r="K86" s="215" t="s">
        <v>19</v>
      </c>
      <c r="L86" s="45"/>
      <c r="M86" s="220" t="s">
        <v>19</v>
      </c>
      <c r="N86" s="221" t="s">
        <v>43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326</v>
      </c>
      <c r="AT86" s="224" t="s">
        <v>157</v>
      </c>
      <c r="AU86" s="224" t="s">
        <v>80</v>
      </c>
      <c r="AY86" s="18" t="s">
        <v>154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80</v>
      </c>
      <c r="BK86" s="225">
        <f>ROUND(I86*H86,2)</f>
        <v>0</v>
      </c>
      <c r="BL86" s="18" t="s">
        <v>326</v>
      </c>
      <c r="BM86" s="224" t="s">
        <v>194</v>
      </c>
    </row>
    <row r="87" s="2" customFormat="1">
      <c r="A87" s="39"/>
      <c r="B87" s="40"/>
      <c r="C87" s="41"/>
      <c r="D87" s="226" t="s">
        <v>164</v>
      </c>
      <c r="E87" s="41"/>
      <c r="F87" s="227" t="s">
        <v>1088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164</v>
      </c>
      <c r="AU87" s="18" t="s">
        <v>80</v>
      </c>
    </row>
    <row r="88" s="2" customFormat="1" ht="16.5" customHeight="1">
      <c r="A88" s="39"/>
      <c r="B88" s="40"/>
      <c r="C88" s="213" t="s">
        <v>170</v>
      </c>
      <c r="D88" s="213" t="s">
        <v>157</v>
      </c>
      <c r="E88" s="214" t="s">
        <v>1089</v>
      </c>
      <c r="F88" s="215" t="s">
        <v>1090</v>
      </c>
      <c r="G88" s="216" t="s">
        <v>402</v>
      </c>
      <c r="H88" s="217">
        <v>6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326</v>
      </c>
      <c r="AT88" s="224" t="s">
        <v>157</v>
      </c>
      <c r="AU88" s="224" t="s">
        <v>80</v>
      </c>
      <c r="AY88" s="18" t="s">
        <v>154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326</v>
      </c>
      <c r="BM88" s="224" t="s">
        <v>204</v>
      </c>
    </row>
    <row r="89" s="2" customFormat="1">
      <c r="A89" s="39"/>
      <c r="B89" s="40"/>
      <c r="C89" s="41"/>
      <c r="D89" s="226" t="s">
        <v>164</v>
      </c>
      <c r="E89" s="41"/>
      <c r="F89" s="227" t="s">
        <v>1090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164</v>
      </c>
      <c r="AU89" s="18" t="s">
        <v>80</v>
      </c>
    </row>
    <row r="90" s="2" customFormat="1" ht="16.5" customHeight="1">
      <c r="A90" s="39"/>
      <c r="B90" s="40"/>
      <c r="C90" s="213" t="s">
        <v>153</v>
      </c>
      <c r="D90" s="213" t="s">
        <v>157</v>
      </c>
      <c r="E90" s="214" t="s">
        <v>1091</v>
      </c>
      <c r="F90" s="215" t="s">
        <v>1092</v>
      </c>
      <c r="G90" s="216" t="s">
        <v>402</v>
      </c>
      <c r="H90" s="217">
        <v>6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326</v>
      </c>
      <c r="AT90" s="224" t="s">
        <v>157</v>
      </c>
      <c r="AU90" s="224" t="s">
        <v>80</v>
      </c>
      <c r="AY90" s="18" t="s">
        <v>154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326</v>
      </c>
      <c r="BM90" s="224" t="s">
        <v>286</v>
      </c>
    </row>
    <row r="91" s="2" customFormat="1">
      <c r="A91" s="39"/>
      <c r="B91" s="40"/>
      <c r="C91" s="41"/>
      <c r="D91" s="226" t="s">
        <v>164</v>
      </c>
      <c r="E91" s="41"/>
      <c r="F91" s="227" t="s">
        <v>1092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164</v>
      </c>
      <c r="AU91" s="18" t="s">
        <v>80</v>
      </c>
    </row>
    <row r="92" s="2" customFormat="1" ht="16.5" customHeight="1">
      <c r="A92" s="39"/>
      <c r="B92" s="40"/>
      <c r="C92" s="213" t="s">
        <v>194</v>
      </c>
      <c r="D92" s="213" t="s">
        <v>157</v>
      </c>
      <c r="E92" s="214" t="s">
        <v>1093</v>
      </c>
      <c r="F92" s="215" t="s">
        <v>1094</v>
      </c>
      <c r="G92" s="216" t="s">
        <v>422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326</v>
      </c>
      <c r="AT92" s="224" t="s">
        <v>157</v>
      </c>
      <c r="AU92" s="224" t="s">
        <v>80</v>
      </c>
      <c r="AY92" s="18" t="s">
        <v>154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326</v>
      </c>
      <c r="BM92" s="224" t="s">
        <v>300</v>
      </c>
    </row>
    <row r="93" s="2" customFormat="1">
      <c r="A93" s="39"/>
      <c r="B93" s="40"/>
      <c r="C93" s="41"/>
      <c r="D93" s="226" t="s">
        <v>164</v>
      </c>
      <c r="E93" s="41"/>
      <c r="F93" s="227" t="s">
        <v>1094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164</v>
      </c>
      <c r="AU93" s="18" t="s">
        <v>80</v>
      </c>
    </row>
    <row r="94" s="2" customFormat="1" ht="16.5" customHeight="1">
      <c r="A94" s="39"/>
      <c r="B94" s="40"/>
      <c r="C94" s="213" t="s">
        <v>199</v>
      </c>
      <c r="D94" s="213" t="s">
        <v>157</v>
      </c>
      <c r="E94" s="214" t="s">
        <v>1095</v>
      </c>
      <c r="F94" s="215" t="s">
        <v>1096</v>
      </c>
      <c r="G94" s="216" t="s">
        <v>422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326</v>
      </c>
      <c r="AT94" s="224" t="s">
        <v>157</v>
      </c>
      <c r="AU94" s="224" t="s">
        <v>80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326</v>
      </c>
      <c r="BM94" s="224" t="s">
        <v>315</v>
      </c>
    </row>
    <row r="95" s="2" customFormat="1">
      <c r="A95" s="39"/>
      <c r="B95" s="40"/>
      <c r="C95" s="41"/>
      <c r="D95" s="226" t="s">
        <v>164</v>
      </c>
      <c r="E95" s="41"/>
      <c r="F95" s="227" t="s">
        <v>1097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80</v>
      </c>
    </row>
    <row r="96" s="2" customFormat="1" ht="16.5" customHeight="1">
      <c r="A96" s="39"/>
      <c r="B96" s="40"/>
      <c r="C96" s="213" t="s">
        <v>204</v>
      </c>
      <c r="D96" s="213" t="s">
        <v>157</v>
      </c>
      <c r="E96" s="214" t="s">
        <v>1098</v>
      </c>
      <c r="F96" s="215" t="s">
        <v>1099</v>
      </c>
      <c r="G96" s="216" t="s">
        <v>422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326</v>
      </c>
      <c r="AT96" s="224" t="s">
        <v>157</v>
      </c>
      <c r="AU96" s="224" t="s">
        <v>80</v>
      </c>
      <c r="AY96" s="18" t="s">
        <v>154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326</v>
      </c>
      <c r="BM96" s="224" t="s">
        <v>326</v>
      </c>
    </row>
    <row r="97" s="2" customFormat="1">
      <c r="A97" s="39"/>
      <c r="B97" s="40"/>
      <c r="C97" s="41"/>
      <c r="D97" s="226" t="s">
        <v>164</v>
      </c>
      <c r="E97" s="41"/>
      <c r="F97" s="227" t="s">
        <v>1100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164</v>
      </c>
      <c r="AU97" s="18" t="s">
        <v>80</v>
      </c>
    </row>
    <row r="98" s="2" customFormat="1" ht="16.5" customHeight="1">
      <c r="A98" s="39"/>
      <c r="B98" s="40"/>
      <c r="C98" s="213" t="s">
        <v>212</v>
      </c>
      <c r="D98" s="213" t="s">
        <v>157</v>
      </c>
      <c r="E98" s="214" t="s">
        <v>1101</v>
      </c>
      <c r="F98" s="215" t="s">
        <v>1102</v>
      </c>
      <c r="G98" s="216" t="s">
        <v>422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326</v>
      </c>
      <c r="AT98" s="224" t="s">
        <v>157</v>
      </c>
      <c r="AU98" s="224" t="s">
        <v>80</v>
      </c>
      <c r="AY98" s="18" t="s">
        <v>154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326</v>
      </c>
      <c r="BM98" s="224" t="s">
        <v>336</v>
      </c>
    </row>
    <row r="99" s="2" customFormat="1">
      <c r="A99" s="39"/>
      <c r="B99" s="40"/>
      <c r="C99" s="41"/>
      <c r="D99" s="226" t="s">
        <v>164</v>
      </c>
      <c r="E99" s="41"/>
      <c r="F99" s="227" t="s">
        <v>1102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164</v>
      </c>
      <c r="AU99" s="18" t="s">
        <v>80</v>
      </c>
    </row>
    <row r="100" s="2" customFormat="1" ht="16.5" customHeight="1">
      <c r="A100" s="39"/>
      <c r="B100" s="40"/>
      <c r="C100" s="213" t="s">
        <v>286</v>
      </c>
      <c r="D100" s="213" t="s">
        <v>157</v>
      </c>
      <c r="E100" s="214" t="s">
        <v>1103</v>
      </c>
      <c r="F100" s="215" t="s">
        <v>1104</v>
      </c>
      <c r="G100" s="216" t="s">
        <v>380</v>
      </c>
      <c r="H100" s="217">
        <v>0.063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326</v>
      </c>
      <c r="AT100" s="224" t="s">
        <v>157</v>
      </c>
      <c r="AU100" s="224" t="s">
        <v>80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326</v>
      </c>
      <c r="BM100" s="224" t="s">
        <v>352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1104</v>
      </c>
      <c r="G101" s="41"/>
      <c r="H101" s="41"/>
      <c r="I101" s="228"/>
      <c r="J101" s="41"/>
      <c r="K101" s="41"/>
      <c r="L101" s="45"/>
      <c r="M101" s="265"/>
      <c r="N101" s="266"/>
      <c r="O101" s="267"/>
      <c r="P101" s="267"/>
      <c r="Q101" s="267"/>
      <c r="R101" s="267"/>
      <c r="S101" s="267"/>
      <c r="T101" s="268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80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EWHqcnwNllnlehFDOdA/rip8MLfUSB0MxXrin6GVn8DWpITCd/bE9/x2OE46HolhLxL1iIY9JiZ7J2xrZ9al4w==" hashValue="3G6qdSHxR5kM/oynV2pt6k7c7ECT3elskIqserbX0r3LRWFpuDINXfAHkqko9KkwDQ8O0S/uY5MS2dseIOi3DA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1105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22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23. 2. 2022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22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>FORSING projekt s.r.o.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Jindřich Jansa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ROUND((SUM(BE84:BE155)),  2)</f>
        <v>0</v>
      </c>
      <c r="G33" s="39"/>
      <c r="H33" s="39"/>
      <c r="I33" s="158">
        <v>0.20999999999999999</v>
      </c>
      <c r="J33" s="157">
        <f>ROUND(((SUM(BE84:BE155))*I33),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ROUND((SUM(BF84:BF155)),  2)</f>
        <v>0</v>
      </c>
      <c r="G34" s="39"/>
      <c r="H34" s="39"/>
      <c r="I34" s="158">
        <v>0.14999999999999999</v>
      </c>
      <c r="J34" s="157">
        <f>ROUND(((SUM(BF84:BF155))*I34),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ROUND((SUM(BG84:BG155)),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ROUND((SUM(BH84:BH155)),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ROUND((SUM(BI84:BI155)),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PCHO PRO UMÍSTĚNÍ ARCHÍVU V 1.P.P.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005 - Vytápění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130</v>
      </c>
      <c r="D57" s="172"/>
      <c r="E57" s="172"/>
      <c r="F57" s="172"/>
      <c r="G57" s="172"/>
      <c r="H57" s="172"/>
      <c r="I57" s="172"/>
      <c r="J57" s="173" t="s">
        <v>131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132</v>
      </c>
    </row>
    <row r="60" s="9" customFormat="1" ht="24.96" customHeight="1">
      <c r="A60" s="9"/>
      <c r="B60" s="175"/>
      <c r="C60" s="176"/>
      <c r="D60" s="177" t="s">
        <v>224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1106</v>
      </c>
      <c r="E61" s="183"/>
      <c r="F61" s="183"/>
      <c r="G61" s="183"/>
      <c r="H61" s="183"/>
      <c r="I61" s="183"/>
      <c r="J61" s="184">
        <f>J86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1107</v>
      </c>
      <c r="E62" s="183"/>
      <c r="F62" s="183"/>
      <c r="G62" s="183"/>
      <c r="H62" s="183"/>
      <c r="I62" s="183"/>
      <c r="J62" s="184">
        <f>J91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1108</v>
      </c>
      <c r="E63" s="183"/>
      <c r="F63" s="183"/>
      <c r="G63" s="183"/>
      <c r="H63" s="183"/>
      <c r="I63" s="183"/>
      <c r="J63" s="184">
        <f>J104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1109</v>
      </c>
      <c r="E64" s="183"/>
      <c r="F64" s="183"/>
      <c r="G64" s="183"/>
      <c r="H64" s="183"/>
      <c r="I64" s="183"/>
      <c r="J64" s="184">
        <f>J127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138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BUDOVY PCHO PRO UMÍSTĚNÍ ARCHÍVU V 1.P.P.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127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005 - Vytápění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23. 2. 2022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>FORSING projekt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139</v>
      </c>
      <c r="D83" s="189" t="s">
        <v>57</v>
      </c>
      <c r="E83" s="189" t="s">
        <v>53</v>
      </c>
      <c r="F83" s="189" t="s">
        <v>54</v>
      </c>
      <c r="G83" s="189" t="s">
        <v>140</v>
      </c>
      <c r="H83" s="189" t="s">
        <v>141</v>
      </c>
      <c r="I83" s="189" t="s">
        <v>142</v>
      </c>
      <c r="J83" s="189" t="s">
        <v>131</v>
      </c>
      <c r="K83" s="190" t="s">
        <v>143</v>
      </c>
      <c r="L83" s="191"/>
      <c r="M83" s="93" t="s">
        <v>19</v>
      </c>
      <c r="N83" s="94" t="s">
        <v>42</v>
      </c>
      <c r="O83" s="94" t="s">
        <v>144</v>
      </c>
      <c r="P83" s="94" t="s">
        <v>145</v>
      </c>
      <c r="Q83" s="94" t="s">
        <v>146</v>
      </c>
      <c r="R83" s="94" t="s">
        <v>147</v>
      </c>
      <c r="S83" s="94" t="s">
        <v>148</v>
      </c>
      <c r="T83" s="95" t="s">
        <v>149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150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</f>
        <v>0</v>
      </c>
      <c r="Q84" s="97"/>
      <c r="R84" s="194">
        <f>R85</f>
        <v>0</v>
      </c>
      <c r="S84" s="97"/>
      <c r="T84" s="195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132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531</v>
      </c>
      <c r="F85" s="200" t="s">
        <v>532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P86+P91+P104+P127</f>
        <v>0</v>
      </c>
      <c r="Q85" s="205"/>
      <c r="R85" s="206">
        <f>R86+R91+R104+R127</f>
        <v>0</v>
      </c>
      <c r="S85" s="205"/>
      <c r="T85" s="207">
        <f>T86+T91+T104+T127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82</v>
      </c>
      <c r="AT85" s="209" t="s">
        <v>71</v>
      </c>
      <c r="AU85" s="209" t="s">
        <v>72</v>
      </c>
      <c r="AY85" s="208" t="s">
        <v>154</v>
      </c>
      <c r="BK85" s="210">
        <f>BK86+BK91+BK104+BK127</f>
        <v>0</v>
      </c>
    </row>
    <row r="86" s="12" customFormat="1" ht="22.8" customHeight="1">
      <c r="A86" s="12"/>
      <c r="B86" s="197"/>
      <c r="C86" s="198"/>
      <c r="D86" s="199" t="s">
        <v>71</v>
      </c>
      <c r="E86" s="211" t="s">
        <v>1110</v>
      </c>
      <c r="F86" s="211" t="s">
        <v>1111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SUM(P87:P90)</f>
        <v>0</v>
      </c>
      <c r="Q86" s="205"/>
      <c r="R86" s="206">
        <f>SUM(R87:R90)</f>
        <v>0</v>
      </c>
      <c r="S86" s="205"/>
      <c r="T86" s="207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82</v>
      </c>
      <c r="AT86" s="209" t="s">
        <v>71</v>
      </c>
      <c r="AU86" s="209" t="s">
        <v>80</v>
      </c>
      <c r="AY86" s="208" t="s">
        <v>154</v>
      </c>
      <c r="BK86" s="210">
        <f>SUM(BK87:BK90)</f>
        <v>0</v>
      </c>
    </row>
    <row r="87" s="2" customFormat="1" ht="21.75" customHeight="1">
      <c r="A87" s="39"/>
      <c r="B87" s="40"/>
      <c r="C87" s="213" t="s">
        <v>80</v>
      </c>
      <c r="D87" s="213" t="s">
        <v>157</v>
      </c>
      <c r="E87" s="214" t="s">
        <v>1112</v>
      </c>
      <c r="F87" s="215" t="s">
        <v>1113</v>
      </c>
      <c r="G87" s="216" t="s">
        <v>402</v>
      </c>
      <c r="H87" s="217">
        <v>20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326</v>
      </c>
      <c r="AT87" s="224" t="s">
        <v>157</v>
      </c>
      <c r="AU87" s="224" t="s">
        <v>82</v>
      </c>
      <c r="AY87" s="18" t="s">
        <v>154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326</v>
      </c>
      <c r="BM87" s="224" t="s">
        <v>82</v>
      </c>
    </row>
    <row r="88" s="2" customFormat="1">
      <c r="A88" s="39"/>
      <c r="B88" s="40"/>
      <c r="C88" s="41"/>
      <c r="D88" s="226" t="s">
        <v>164</v>
      </c>
      <c r="E88" s="41"/>
      <c r="F88" s="227" t="s">
        <v>1113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164</v>
      </c>
      <c r="AU88" s="18" t="s">
        <v>82</v>
      </c>
    </row>
    <row r="89" s="2" customFormat="1" ht="16.5" customHeight="1">
      <c r="A89" s="39"/>
      <c r="B89" s="40"/>
      <c r="C89" s="269" t="s">
        <v>82</v>
      </c>
      <c r="D89" s="269" t="s">
        <v>429</v>
      </c>
      <c r="E89" s="270" t="s">
        <v>1114</v>
      </c>
      <c r="F89" s="271" t="s">
        <v>1115</v>
      </c>
      <c r="G89" s="272" t="s">
        <v>402</v>
      </c>
      <c r="H89" s="273">
        <v>20</v>
      </c>
      <c r="I89" s="274"/>
      <c r="J89" s="275">
        <f>ROUND(I89*H89,2)</f>
        <v>0</v>
      </c>
      <c r="K89" s="271" t="s">
        <v>19</v>
      </c>
      <c r="L89" s="276"/>
      <c r="M89" s="277" t="s">
        <v>19</v>
      </c>
      <c r="N89" s="278" t="s">
        <v>43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434</v>
      </c>
      <c r="AT89" s="224" t="s">
        <v>429</v>
      </c>
      <c r="AU89" s="224" t="s">
        <v>82</v>
      </c>
      <c r="AY89" s="18" t="s">
        <v>154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326</v>
      </c>
      <c r="BM89" s="224" t="s">
        <v>170</v>
      </c>
    </row>
    <row r="90" s="2" customFormat="1">
      <c r="A90" s="39"/>
      <c r="B90" s="40"/>
      <c r="C90" s="41"/>
      <c r="D90" s="226" t="s">
        <v>164</v>
      </c>
      <c r="E90" s="41"/>
      <c r="F90" s="227" t="s">
        <v>1115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164</v>
      </c>
      <c r="AU90" s="18" t="s">
        <v>82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1116</v>
      </c>
      <c r="F91" s="211" t="s">
        <v>1117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SUM(P92:P103)</f>
        <v>0</v>
      </c>
      <c r="Q91" s="205"/>
      <c r="R91" s="206">
        <f>SUM(R92:R103)</f>
        <v>0</v>
      </c>
      <c r="S91" s="205"/>
      <c r="T91" s="207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82</v>
      </c>
      <c r="AT91" s="209" t="s">
        <v>71</v>
      </c>
      <c r="AU91" s="209" t="s">
        <v>80</v>
      </c>
      <c r="AY91" s="208" t="s">
        <v>154</v>
      </c>
      <c r="BK91" s="210">
        <f>SUM(BK92:BK103)</f>
        <v>0</v>
      </c>
    </row>
    <row r="92" s="2" customFormat="1" ht="16.5" customHeight="1">
      <c r="A92" s="39"/>
      <c r="B92" s="40"/>
      <c r="C92" s="213" t="s">
        <v>177</v>
      </c>
      <c r="D92" s="213" t="s">
        <v>157</v>
      </c>
      <c r="E92" s="214" t="s">
        <v>1118</v>
      </c>
      <c r="F92" s="215" t="s">
        <v>1119</v>
      </c>
      <c r="G92" s="216" t="s">
        <v>402</v>
      </c>
      <c r="H92" s="217">
        <v>20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326</v>
      </c>
      <c r="AT92" s="224" t="s">
        <v>157</v>
      </c>
      <c r="AU92" s="224" t="s">
        <v>82</v>
      </c>
      <c r="AY92" s="18" t="s">
        <v>154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326</v>
      </c>
      <c r="BM92" s="224" t="s">
        <v>194</v>
      </c>
    </row>
    <row r="93" s="2" customFormat="1">
      <c r="A93" s="39"/>
      <c r="B93" s="40"/>
      <c r="C93" s="41"/>
      <c r="D93" s="226" t="s">
        <v>164</v>
      </c>
      <c r="E93" s="41"/>
      <c r="F93" s="227" t="s">
        <v>1119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164</v>
      </c>
      <c r="AU93" s="18" t="s">
        <v>82</v>
      </c>
    </row>
    <row r="94" s="2" customFormat="1" ht="16.5" customHeight="1">
      <c r="A94" s="39"/>
      <c r="B94" s="40"/>
      <c r="C94" s="213" t="s">
        <v>177</v>
      </c>
      <c r="D94" s="213" t="s">
        <v>157</v>
      </c>
      <c r="E94" s="214" t="s">
        <v>1120</v>
      </c>
      <c r="F94" s="215" t="s">
        <v>1121</v>
      </c>
      <c r="G94" s="216" t="s">
        <v>402</v>
      </c>
      <c r="H94" s="217">
        <v>20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326</v>
      </c>
      <c r="AT94" s="224" t="s">
        <v>157</v>
      </c>
      <c r="AU94" s="224" t="s">
        <v>82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326</v>
      </c>
      <c r="BM94" s="224" t="s">
        <v>204</v>
      </c>
    </row>
    <row r="95" s="2" customFormat="1">
      <c r="A95" s="39"/>
      <c r="B95" s="40"/>
      <c r="C95" s="41"/>
      <c r="D95" s="226" t="s">
        <v>164</v>
      </c>
      <c r="E95" s="41"/>
      <c r="F95" s="227" t="s">
        <v>1121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82</v>
      </c>
    </row>
    <row r="96" s="2" customFormat="1" ht="16.5" customHeight="1">
      <c r="A96" s="39"/>
      <c r="B96" s="40"/>
      <c r="C96" s="213" t="s">
        <v>170</v>
      </c>
      <c r="D96" s="213" t="s">
        <v>157</v>
      </c>
      <c r="E96" s="214" t="s">
        <v>1122</v>
      </c>
      <c r="F96" s="215" t="s">
        <v>1123</v>
      </c>
      <c r="G96" s="216" t="s">
        <v>402</v>
      </c>
      <c r="H96" s="217">
        <v>40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326</v>
      </c>
      <c r="AT96" s="224" t="s">
        <v>157</v>
      </c>
      <c r="AU96" s="224" t="s">
        <v>82</v>
      </c>
      <c r="AY96" s="18" t="s">
        <v>154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326</v>
      </c>
      <c r="BM96" s="224" t="s">
        <v>286</v>
      </c>
    </row>
    <row r="97" s="2" customFormat="1">
      <c r="A97" s="39"/>
      <c r="B97" s="40"/>
      <c r="C97" s="41"/>
      <c r="D97" s="226" t="s">
        <v>164</v>
      </c>
      <c r="E97" s="41"/>
      <c r="F97" s="227" t="s">
        <v>1123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164</v>
      </c>
      <c r="AU97" s="18" t="s">
        <v>82</v>
      </c>
    </row>
    <row r="98" s="2" customFormat="1" ht="16.5" customHeight="1">
      <c r="A98" s="39"/>
      <c r="B98" s="40"/>
      <c r="C98" s="213" t="s">
        <v>153</v>
      </c>
      <c r="D98" s="213" t="s">
        <v>157</v>
      </c>
      <c r="E98" s="214" t="s">
        <v>1124</v>
      </c>
      <c r="F98" s="215" t="s">
        <v>1125</v>
      </c>
      <c r="G98" s="216" t="s">
        <v>160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326</v>
      </c>
      <c r="AT98" s="224" t="s">
        <v>157</v>
      </c>
      <c r="AU98" s="224" t="s">
        <v>82</v>
      </c>
      <c r="AY98" s="18" t="s">
        <v>154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326</v>
      </c>
      <c r="BM98" s="224" t="s">
        <v>300</v>
      </c>
    </row>
    <row r="99" s="2" customFormat="1">
      <c r="A99" s="39"/>
      <c r="B99" s="40"/>
      <c r="C99" s="41"/>
      <c r="D99" s="226" t="s">
        <v>164</v>
      </c>
      <c r="E99" s="41"/>
      <c r="F99" s="227" t="s">
        <v>1125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164</v>
      </c>
      <c r="AU99" s="18" t="s">
        <v>82</v>
      </c>
    </row>
    <row r="100" s="2" customFormat="1" ht="16.5" customHeight="1">
      <c r="A100" s="39"/>
      <c r="B100" s="40"/>
      <c r="C100" s="213" t="s">
        <v>194</v>
      </c>
      <c r="D100" s="213" t="s">
        <v>157</v>
      </c>
      <c r="E100" s="214" t="s">
        <v>1126</v>
      </c>
      <c r="F100" s="215" t="s">
        <v>1127</v>
      </c>
      <c r="G100" s="216" t="s">
        <v>493</v>
      </c>
      <c r="H100" s="217">
        <v>72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326</v>
      </c>
      <c r="AT100" s="224" t="s">
        <v>157</v>
      </c>
      <c r="AU100" s="224" t="s">
        <v>82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326</v>
      </c>
      <c r="BM100" s="224" t="s">
        <v>315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1127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82</v>
      </c>
    </row>
    <row r="102" s="2" customFormat="1" ht="16.5" customHeight="1">
      <c r="A102" s="39"/>
      <c r="B102" s="40"/>
      <c r="C102" s="213" t="s">
        <v>199</v>
      </c>
      <c r="D102" s="213" t="s">
        <v>157</v>
      </c>
      <c r="E102" s="214" t="s">
        <v>1128</v>
      </c>
      <c r="F102" s="215" t="s">
        <v>1129</v>
      </c>
      <c r="G102" s="216" t="s">
        <v>160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326</v>
      </c>
      <c r="AT102" s="224" t="s">
        <v>157</v>
      </c>
      <c r="AU102" s="224" t="s">
        <v>82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326</v>
      </c>
      <c r="BM102" s="224" t="s">
        <v>326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1129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82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1130</v>
      </c>
      <c r="F104" s="211" t="s">
        <v>1131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SUM(P105:P126)</f>
        <v>0</v>
      </c>
      <c r="Q104" s="205"/>
      <c r="R104" s="206">
        <f>SUM(R105:R126)</f>
        <v>0</v>
      </c>
      <c r="S104" s="205"/>
      <c r="T104" s="207">
        <f>SUM(T105:T126)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82</v>
      </c>
      <c r="AT104" s="209" t="s">
        <v>71</v>
      </c>
      <c r="AU104" s="209" t="s">
        <v>80</v>
      </c>
      <c r="AY104" s="208" t="s">
        <v>154</v>
      </c>
      <c r="BK104" s="210">
        <f>SUM(BK105:BK126)</f>
        <v>0</v>
      </c>
    </row>
    <row r="105" s="2" customFormat="1" ht="16.5" customHeight="1">
      <c r="A105" s="39"/>
      <c r="B105" s="40"/>
      <c r="C105" s="213" t="s">
        <v>204</v>
      </c>
      <c r="D105" s="213" t="s">
        <v>157</v>
      </c>
      <c r="E105" s="214" t="s">
        <v>1132</v>
      </c>
      <c r="F105" s="215" t="s">
        <v>1133</v>
      </c>
      <c r="G105" s="216" t="s">
        <v>422</v>
      </c>
      <c r="H105" s="217">
        <v>5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326</v>
      </c>
      <c r="AT105" s="224" t="s">
        <v>157</v>
      </c>
      <c r="AU105" s="224" t="s">
        <v>82</v>
      </c>
      <c r="AY105" s="18" t="s">
        <v>154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326</v>
      </c>
      <c r="BM105" s="224" t="s">
        <v>336</v>
      </c>
    </row>
    <row r="106" s="2" customFormat="1">
      <c r="A106" s="39"/>
      <c r="B106" s="40"/>
      <c r="C106" s="41"/>
      <c r="D106" s="226" t="s">
        <v>164</v>
      </c>
      <c r="E106" s="41"/>
      <c r="F106" s="227" t="s">
        <v>1133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82</v>
      </c>
    </row>
    <row r="107" s="2" customFormat="1" ht="16.5" customHeight="1">
      <c r="A107" s="39"/>
      <c r="B107" s="40"/>
      <c r="C107" s="213" t="s">
        <v>212</v>
      </c>
      <c r="D107" s="213" t="s">
        <v>157</v>
      </c>
      <c r="E107" s="214" t="s">
        <v>1134</v>
      </c>
      <c r="F107" s="215" t="s">
        <v>1135</v>
      </c>
      <c r="G107" s="216" t="s">
        <v>422</v>
      </c>
      <c r="H107" s="217">
        <v>5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326</v>
      </c>
      <c r="AT107" s="224" t="s">
        <v>157</v>
      </c>
      <c r="AU107" s="224" t="s">
        <v>82</v>
      </c>
      <c r="AY107" s="18" t="s">
        <v>154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326</v>
      </c>
      <c r="BM107" s="224" t="s">
        <v>352</v>
      </c>
    </row>
    <row r="108" s="2" customFormat="1">
      <c r="A108" s="39"/>
      <c r="B108" s="40"/>
      <c r="C108" s="41"/>
      <c r="D108" s="226" t="s">
        <v>164</v>
      </c>
      <c r="E108" s="41"/>
      <c r="F108" s="227" t="s">
        <v>1135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82</v>
      </c>
    </row>
    <row r="109" s="2" customFormat="1" ht="16.5" customHeight="1">
      <c r="A109" s="39"/>
      <c r="B109" s="40"/>
      <c r="C109" s="213" t="s">
        <v>80</v>
      </c>
      <c r="D109" s="213" t="s">
        <v>157</v>
      </c>
      <c r="E109" s="214" t="s">
        <v>1136</v>
      </c>
      <c r="F109" s="215" t="s">
        <v>1137</v>
      </c>
      <c r="G109" s="216" t="s">
        <v>422</v>
      </c>
      <c r="H109" s="217">
        <v>11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326</v>
      </c>
      <c r="AT109" s="224" t="s">
        <v>157</v>
      </c>
      <c r="AU109" s="224" t="s">
        <v>82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326</v>
      </c>
      <c r="BM109" s="224" t="s">
        <v>365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1137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82</v>
      </c>
    </row>
    <row r="111" s="2" customFormat="1" ht="16.5" customHeight="1">
      <c r="A111" s="39"/>
      <c r="B111" s="40"/>
      <c r="C111" s="269" t="s">
        <v>294</v>
      </c>
      <c r="D111" s="269" t="s">
        <v>429</v>
      </c>
      <c r="E111" s="270" t="s">
        <v>667</v>
      </c>
      <c r="F111" s="271" t="s">
        <v>1138</v>
      </c>
      <c r="G111" s="272" t="s">
        <v>422</v>
      </c>
      <c r="H111" s="273">
        <v>5</v>
      </c>
      <c r="I111" s="274"/>
      <c r="J111" s="275">
        <f>ROUND(I111*H111,2)</f>
        <v>0</v>
      </c>
      <c r="K111" s="271" t="s">
        <v>19</v>
      </c>
      <c r="L111" s="276"/>
      <c r="M111" s="277" t="s">
        <v>19</v>
      </c>
      <c r="N111" s="278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434</v>
      </c>
      <c r="AT111" s="224" t="s">
        <v>429</v>
      </c>
      <c r="AU111" s="224" t="s">
        <v>82</v>
      </c>
      <c r="AY111" s="18" t="s">
        <v>154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326</v>
      </c>
      <c r="BM111" s="224" t="s">
        <v>377</v>
      </c>
    </row>
    <row r="112" s="2" customFormat="1">
      <c r="A112" s="39"/>
      <c r="B112" s="40"/>
      <c r="C112" s="41"/>
      <c r="D112" s="226" t="s">
        <v>164</v>
      </c>
      <c r="E112" s="41"/>
      <c r="F112" s="227" t="s">
        <v>1138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82</v>
      </c>
    </row>
    <row r="113" s="2" customFormat="1" ht="16.5" customHeight="1">
      <c r="A113" s="39"/>
      <c r="B113" s="40"/>
      <c r="C113" s="269" t="s">
        <v>300</v>
      </c>
      <c r="D113" s="269" t="s">
        <v>429</v>
      </c>
      <c r="E113" s="270" t="s">
        <v>626</v>
      </c>
      <c r="F113" s="271" t="s">
        <v>1139</v>
      </c>
      <c r="G113" s="272" t="s">
        <v>1140</v>
      </c>
      <c r="H113" s="273">
        <v>5</v>
      </c>
      <c r="I113" s="274"/>
      <c r="J113" s="275">
        <f>ROUND(I113*H113,2)</f>
        <v>0</v>
      </c>
      <c r="K113" s="271" t="s">
        <v>19</v>
      </c>
      <c r="L113" s="276"/>
      <c r="M113" s="277" t="s">
        <v>19</v>
      </c>
      <c r="N113" s="278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434</v>
      </c>
      <c r="AT113" s="224" t="s">
        <v>429</v>
      </c>
      <c r="AU113" s="224" t="s">
        <v>82</v>
      </c>
      <c r="AY113" s="18" t="s">
        <v>154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326</v>
      </c>
      <c r="BM113" s="224" t="s">
        <v>392</v>
      </c>
    </row>
    <row r="114" s="2" customFormat="1">
      <c r="A114" s="39"/>
      <c r="B114" s="40"/>
      <c r="C114" s="41"/>
      <c r="D114" s="226" t="s">
        <v>164</v>
      </c>
      <c r="E114" s="41"/>
      <c r="F114" s="227" t="s">
        <v>1139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82</v>
      </c>
    </row>
    <row r="115" s="2" customFormat="1" ht="16.5" customHeight="1">
      <c r="A115" s="39"/>
      <c r="B115" s="40"/>
      <c r="C115" s="269" t="s">
        <v>307</v>
      </c>
      <c r="D115" s="269" t="s">
        <v>429</v>
      </c>
      <c r="E115" s="270" t="s">
        <v>1141</v>
      </c>
      <c r="F115" s="271" t="s">
        <v>1142</v>
      </c>
      <c r="G115" s="272" t="s">
        <v>422</v>
      </c>
      <c r="H115" s="273">
        <v>1</v>
      </c>
      <c r="I115" s="274"/>
      <c r="J115" s="275">
        <f>ROUND(I115*H115,2)</f>
        <v>0</v>
      </c>
      <c r="K115" s="271" t="s">
        <v>19</v>
      </c>
      <c r="L115" s="276"/>
      <c r="M115" s="277" t="s">
        <v>19</v>
      </c>
      <c r="N115" s="278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434</v>
      </c>
      <c r="AT115" s="224" t="s">
        <v>429</v>
      </c>
      <c r="AU115" s="224" t="s">
        <v>82</v>
      </c>
      <c r="AY115" s="18" t="s">
        <v>154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326</v>
      </c>
      <c r="BM115" s="224" t="s">
        <v>407</v>
      </c>
    </row>
    <row r="116" s="2" customFormat="1">
      <c r="A116" s="39"/>
      <c r="B116" s="40"/>
      <c r="C116" s="41"/>
      <c r="D116" s="226" t="s">
        <v>164</v>
      </c>
      <c r="E116" s="41"/>
      <c r="F116" s="227" t="s">
        <v>1142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82</v>
      </c>
    </row>
    <row r="117" s="2" customFormat="1" ht="16.5" customHeight="1">
      <c r="A117" s="39"/>
      <c r="B117" s="40"/>
      <c r="C117" s="213" t="s">
        <v>315</v>
      </c>
      <c r="D117" s="213" t="s">
        <v>157</v>
      </c>
      <c r="E117" s="214" t="s">
        <v>1143</v>
      </c>
      <c r="F117" s="215" t="s">
        <v>1144</v>
      </c>
      <c r="G117" s="216" t="s">
        <v>422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326</v>
      </c>
      <c r="AT117" s="224" t="s">
        <v>157</v>
      </c>
      <c r="AU117" s="224" t="s">
        <v>82</v>
      </c>
      <c r="AY117" s="18" t="s">
        <v>154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326</v>
      </c>
      <c r="BM117" s="224" t="s">
        <v>419</v>
      </c>
    </row>
    <row r="118" s="2" customFormat="1">
      <c r="A118" s="39"/>
      <c r="B118" s="40"/>
      <c r="C118" s="41"/>
      <c r="D118" s="226" t="s">
        <v>164</v>
      </c>
      <c r="E118" s="41"/>
      <c r="F118" s="227" t="s">
        <v>1144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82</v>
      </c>
    </row>
    <row r="119" s="2" customFormat="1" ht="16.5" customHeight="1">
      <c r="A119" s="39"/>
      <c r="B119" s="40"/>
      <c r="C119" s="213" t="s">
        <v>8</v>
      </c>
      <c r="D119" s="213" t="s">
        <v>157</v>
      </c>
      <c r="E119" s="214" t="s">
        <v>1145</v>
      </c>
      <c r="F119" s="215" t="s">
        <v>1146</v>
      </c>
      <c r="G119" s="216" t="s">
        <v>422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326</v>
      </c>
      <c r="AT119" s="224" t="s">
        <v>157</v>
      </c>
      <c r="AU119" s="224" t="s">
        <v>82</v>
      </c>
      <c r="AY119" s="18" t="s">
        <v>154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326</v>
      </c>
      <c r="BM119" s="224" t="s">
        <v>434</v>
      </c>
    </row>
    <row r="120" s="2" customFormat="1">
      <c r="A120" s="39"/>
      <c r="B120" s="40"/>
      <c r="C120" s="41"/>
      <c r="D120" s="226" t="s">
        <v>164</v>
      </c>
      <c r="E120" s="41"/>
      <c r="F120" s="227" t="s">
        <v>1147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82</v>
      </c>
    </row>
    <row r="121" s="2" customFormat="1" ht="16.5" customHeight="1">
      <c r="A121" s="39"/>
      <c r="B121" s="40"/>
      <c r="C121" s="213" t="s">
        <v>326</v>
      </c>
      <c r="D121" s="213" t="s">
        <v>157</v>
      </c>
      <c r="E121" s="214" t="s">
        <v>1148</v>
      </c>
      <c r="F121" s="215" t="s">
        <v>1149</v>
      </c>
      <c r="G121" s="216" t="s">
        <v>422</v>
      </c>
      <c r="H121" s="217">
        <v>12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326</v>
      </c>
      <c r="AT121" s="224" t="s">
        <v>157</v>
      </c>
      <c r="AU121" s="224" t="s">
        <v>82</v>
      </c>
      <c r="AY121" s="18" t="s">
        <v>154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326</v>
      </c>
      <c r="BM121" s="224" t="s">
        <v>447</v>
      </c>
    </row>
    <row r="122" s="2" customFormat="1">
      <c r="A122" s="39"/>
      <c r="B122" s="40"/>
      <c r="C122" s="41"/>
      <c r="D122" s="226" t="s">
        <v>164</v>
      </c>
      <c r="E122" s="41"/>
      <c r="F122" s="227" t="s">
        <v>1149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164</v>
      </c>
      <c r="AU122" s="18" t="s">
        <v>82</v>
      </c>
    </row>
    <row r="123" s="2" customFormat="1" ht="16.5" customHeight="1">
      <c r="A123" s="39"/>
      <c r="B123" s="40"/>
      <c r="C123" s="269" t="s">
        <v>330</v>
      </c>
      <c r="D123" s="269" t="s">
        <v>429</v>
      </c>
      <c r="E123" s="270" t="s">
        <v>1150</v>
      </c>
      <c r="F123" s="271" t="s">
        <v>1151</v>
      </c>
      <c r="G123" s="272" t="s">
        <v>422</v>
      </c>
      <c r="H123" s="273">
        <v>8</v>
      </c>
      <c r="I123" s="274"/>
      <c r="J123" s="275">
        <f>ROUND(I123*H123,2)</f>
        <v>0</v>
      </c>
      <c r="K123" s="271" t="s">
        <v>19</v>
      </c>
      <c r="L123" s="276"/>
      <c r="M123" s="277" t="s">
        <v>19</v>
      </c>
      <c r="N123" s="278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434</v>
      </c>
      <c r="AT123" s="224" t="s">
        <v>429</v>
      </c>
      <c r="AU123" s="224" t="s">
        <v>82</v>
      </c>
      <c r="AY123" s="18" t="s">
        <v>154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326</v>
      </c>
      <c r="BM123" s="224" t="s">
        <v>461</v>
      </c>
    </row>
    <row r="124" s="2" customFormat="1">
      <c r="A124" s="39"/>
      <c r="B124" s="40"/>
      <c r="C124" s="41"/>
      <c r="D124" s="226" t="s">
        <v>164</v>
      </c>
      <c r="E124" s="41"/>
      <c r="F124" s="227" t="s">
        <v>1151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164</v>
      </c>
      <c r="AU124" s="18" t="s">
        <v>82</v>
      </c>
    </row>
    <row r="125" s="2" customFormat="1" ht="16.5" customHeight="1">
      <c r="A125" s="39"/>
      <c r="B125" s="40"/>
      <c r="C125" s="269" t="s">
        <v>330</v>
      </c>
      <c r="D125" s="269" t="s">
        <v>429</v>
      </c>
      <c r="E125" s="270" t="s">
        <v>1152</v>
      </c>
      <c r="F125" s="271" t="s">
        <v>1153</v>
      </c>
      <c r="G125" s="272" t="s">
        <v>422</v>
      </c>
      <c r="H125" s="273">
        <v>4</v>
      </c>
      <c r="I125" s="274"/>
      <c r="J125" s="275">
        <f>ROUND(I125*H125,2)</f>
        <v>0</v>
      </c>
      <c r="K125" s="271" t="s">
        <v>19</v>
      </c>
      <c r="L125" s="276"/>
      <c r="M125" s="277" t="s">
        <v>19</v>
      </c>
      <c r="N125" s="278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434</v>
      </c>
      <c r="AT125" s="224" t="s">
        <v>429</v>
      </c>
      <c r="AU125" s="224" t="s">
        <v>82</v>
      </c>
      <c r="AY125" s="18" t="s">
        <v>154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326</v>
      </c>
      <c r="BM125" s="224" t="s">
        <v>478</v>
      </c>
    </row>
    <row r="126" s="2" customFormat="1">
      <c r="A126" s="39"/>
      <c r="B126" s="40"/>
      <c r="C126" s="41"/>
      <c r="D126" s="226" t="s">
        <v>164</v>
      </c>
      <c r="E126" s="41"/>
      <c r="F126" s="227" t="s">
        <v>1153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164</v>
      </c>
      <c r="AU126" s="18" t="s">
        <v>82</v>
      </c>
    </row>
    <row r="127" s="12" customFormat="1" ht="22.8" customHeight="1">
      <c r="A127" s="12"/>
      <c r="B127" s="197"/>
      <c r="C127" s="198"/>
      <c r="D127" s="199" t="s">
        <v>71</v>
      </c>
      <c r="E127" s="211" t="s">
        <v>1154</v>
      </c>
      <c r="F127" s="211" t="s">
        <v>1155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SUM(P128:P155)</f>
        <v>0</v>
      </c>
      <c r="Q127" s="205"/>
      <c r="R127" s="206">
        <f>SUM(R128:R155)</f>
        <v>0</v>
      </c>
      <c r="S127" s="205"/>
      <c r="T127" s="207">
        <f>SUM(T128:T155)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82</v>
      </c>
      <c r="AT127" s="209" t="s">
        <v>71</v>
      </c>
      <c r="AU127" s="209" t="s">
        <v>80</v>
      </c>
      <c r="AY127" s="208" t="s">
        <v>154</v>
      </c>
      <c r="BK127" s="210">
        <f>SUM(BK128:BK155)</f>
        <v>0</v>
      </c>
    </row>
    <row r="128" s="2" customFormat="1" ht="16.5" customHeight="1">
      <c r="A128" s="39"/>
      <c r="B128" s="40"/>
      <c r="C128" s="269" t="s">
        <v>336</v>
      </c>
      <c r="D128" s="269" t="s">
        <v>429</v>
      </c>
      <c r="E128" s="270" t="s">
        <v>1156</v>
      </c>
      <c r="F128" s="271" t="s">
        <v>1157</v>
      </c>
      <c r="G128" s="272" t="s">
        <v>422</v>
      </c>
      <c r="H128" s="273">
        <v>3</v>
      </c>
      <c r="I128" s="274"/>
      <c r="J128" s="275">
        <f>ROUND(I128*H128,2)</f>
        <v>0</v>
      </c>
      <c r="K128" s="271" t="s">
        <v>19</v>
      </c>
      <c r="L128" s="276"/>
      <c r="M128" s="277" t="s">
        <v>19</v>
      </c>
      <c r="N128" s="278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434</v>
      </c>
      <c r="AT128" s="224" t="s">
        <v>429</v>
      </c>
      <c r="AU128" s="224" t="s">
        <v>82</v>
      </c>
      <c r="AY128" s="18" t="s">
        <v>154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326</v>
      </c>
      <c r="BM128" s="224" t="s">
        <v>490</v>
      </c>
    </row>
    <row r="129" s="2" customFormat="1">
      <c r="A129" s="39"/>
      <c r="B129" s="40"/>
      <c r="C129" s="41"/>
      <c r="D129" s="226" t="s">
        <v>164</v>
      </c>
      <c r="E129" s="41"/>
      <c r="F129" s="227" t="s">
        <v>1157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82</v>
      </c>
    </row>
    <row r="130" s="2" customFormat="1" ht="16.5" customHeight="1">
      <c r="A130" s="39"/>
      <c r="B130" s="40"/>
      <c r="C130" s="269" t="s">
        <v>344</v>
      </c>
      <c r="D130" s="269" t="s">
        <v>429</v>
      </c>
      <c r="E130" s="270" t="s">
        <v>1158</v>
      </c>
      <c r="F130" s="271" t="s">
        <v>1159</v>
      </c>
      <c r="G130" s="272" t="s">
        <v>422</v>
      </c>
      <c r="H130" s="273">
        <v>2</v>
      </c>
      <c r="I130" s="274"/>
      <c r="J130" s="275">
        <f>ROUND(I130*H130,2)</f>
        <v>0</v>
      </c>
      <c r="K130" s="271" t="s">
        <v>19</v>
      </c>
      <c r="L130" s="276"/>
      <c r="M130" s="277" t="s">
        <v>19</v>
      </c>
      <c r="N130" s="278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434</v>
      </c>
      <c r="AT130" s="224" t="s">
        <v>429</v>
      </c>
      <c r="AU130" s="224" t="s">
        <v>82</v>
      </c>
      <c r="AY130" s="18" t="s">
        <v>154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326</v>
      </c>
      <c r="BM130" s="224" t="s">
        <v>504</v>
      </c>
    </row>
    <row r="131" s="2" customFormat="1">
      <c r="A131" s="39"/>
      <c r="B131" s="40"/>
      <c r="C131" s="41"/>
      <c r="D131" s="226" t="s">
        <v>164</v>
      </c>
      <c r="E131" s="41"/>
      <c r="F131" s="227" t="s">
        <v>1159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164</v>
      </c>
      <c r="AU131" s="18" t="s">
        <v>82</v>
      </c>
    </row>
    <row r="132" s="2" customFormat="1" ht="16.5" customHeight="1">
      <c r="A132" s="39"/>
      <c r="B132" s="40"/>
      <c r="C132" s="213" t="s">
        <v>352</v>
      </c>
      <c r="D132" s="213" t="s">
        <v>157</v>
      </c>
      <c r="E132" s="214" t="s">
        <v>1160</v>
      </c>
      <c r="F132" s="215" t="s">
        <v>1161</v>
      </c>
      <c r="G132" s="216" t="s">
        <v>422</v>
      </c>
      <c r="H132" s="217">
        <v>5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326</v>
      </c>
      <c r="AT132" s="224" t="s">
        <v>157</v>
      </c>
      <c r="AU132" s="224" t="s">
        <v>82</v>
      </c>
      <c r="AY132" s="18" t="s">
        <v>154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326</v>
      </c>
      <c r="BM132" s="224" t="s">
        <v>517</v>
      </c>
    </row>
    <row r="133" s="2" customFormat="1">
      <c r="A133" s="39"/>
      <c r="B133" s="40"/>
      <c r="C133" s="41"/>
      <c r="D133" s="226" t="s">
        <v>164</v>
      </c>
      <c r="E133" s="41"/>
      <c r="F133" s="227" t="s">
        <v>1161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82</v>
      </c>
    </row>
    <row r="134" s="2" customFormat="1" ht="16.5" customHeight="1">
      <c r="A134" s="39"/>
      <c r="B134" s="40"/>
      <c r="C134" s="269" t="s">
        <v>7</v>
      </c>
      <c r="D134" s="269" t="s">
        <v>429</v>
      </c>
      <c r="E134" s="270" t="s">
        <v>1162</v>
      </c>
      <c r="F134" s="271" t="s">
        <v>1163</v>
      </c>
      <c r="G134" s="272" t="s">
        <v>402</v>
      </c>
      <c r="H134" s="273">
        <v>300</v>
      </c>
      <c r="I134" s="274"/>
      <c r="J134" s="275">
        <f>ROUND(I134*H134,2)</f>
        <v>0</v>
      </c>
      <c r="K134" s="271" t="s">
        <v>19</v>
      </c>
      <c r="L134" s="276"/>
      <c r="M134" s="277" t="s">
        <v>19</v>
      </c>
      <c r="N134" s="278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434</v>
      </c>
      <c r="AT134" s="224" t="s">
        <v>429</v>
      </c>
      <c r="AU134" s="224" t="s">
        <v>82</v>
      </c>
      <c r="AY134" s="18" t="s">
        <v>154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326</v>
      </c>
      <c r="BM134" s="224" t="s">
        <v>535</v>
      </c>
    </row>
    <row r="135" s="2" customFormat="1">
      <c r="A135" s="39"/>
      <c r="B135" s="40"/>
      <c r="C135" s="41"/>
      <c r="D135" s="226" t="s">
        <v>164</v>
      </c>
      <c r="E135" s="41"/>
      <c r="F135" s="227" t="s">
        <v>1163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164</v>
      </c>
      <c r="AU135" s="18" t="s">
        <v>82</v>
      </c>
    </row>
    <row r="136" s="2" customFormat="1" ht="16.5" customHeight="1">
      <c r="A136" s="39"/>
      <c r="B136" s="40"/>
      <c r="C136" s="269" t="s">
        <v>365</v>
      </c>
      <c r="D136" s="269" t="s">
        <v>429</v>
      </c>
      <c r="E136" s="270" t="s">
        <v>1164</v>
      </c>
      <c r="F136" s="271" t="s">
        <v>1165</v>
      </c>
      <c r="G136" s="272" t="s">
        <v>402</v>
      </c>
      <c r="H136" s="273">
        <v>300</v>
      </c>
      <c r="I136" s="274"/>
      <c r="J136" s="275">
        <f>ROUND(I136*H136,2)</f>
        <v>0</v>
      </c>
      <c r="K136" s="271" t="s">
        <v>19</v>
      </c>
      <c r="L136" s="276"/>
      <c r="M136" s="277" t="s">
        <v>19</v>
      </c>
      <c r="N136" s="278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434</v>
      </c>
      <c r="AT136" s="224" t="s">
        <v>429</v>
      </c>
      <c r="AU136" s="224" t="s">
        <v>82</v>
      </c>
      <c r="AY136" s="18" t="s">
        <v>154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326</v>
      </c>
      <c r="BM136" s="224" t="s">
        <v>549</v>
      </c>
    </row>
    <row r="137" s="2" customFormat="1">
      <c r="A137" s="39"/>
      <c r="B137" s="40"/>
      <c r="C137" s="41"/>
      <c r="D137" s="226" t="s">
        <v>164</v>
      </c>
      <c r="E137" s="41"/>
      <c r="F137" s="227" t="s">
        <v>1165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164</v>
      </c>
      <c r="AU137" s="18" t="s">
        <v>82</v>
      </c>
    </row>
    <row r="138" s="2" customFormat="1" ht="16.5" customHeight="1">
      <c r="A138" s="39"/>
      <c r="B138" s="40"/>
      <c r="C138" s="269" t="s">
        <v>365</v>
      </c>
      <c r="D138" s="269" t="s">
        <v>429</v>
      </c>
      <c r="E138" s="270" t="s">
        <v>1166</v>
      </c>
      <c r="F138" s="271" t="s">
        <v>1167</v>
      </c>
      <c r="G138" s="272" t="s">
        <v>402</v>
      </c>
      <c r="H138" s="273">
        <v>300</v>
      </c>
      <c r="I138" s="274"/>
      <c r="J138" s="275">
        <f>ROUND(I138*H138,2)</f>
        <v>0</v>
      </c>
      <c r="K138" s="271" t="s">
        <v>19</v>
      </c>
      <c r="L138" s="276"/>
      <c r="M138" s="277" t="s">
        <v>19</v>
      </c>
      <c r="N138" s="278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434</v>
      </c>
      <c r="AT138" s="224" t="s">
        <v>429</v>
      </c>
      <c r="AU138" s="224" t="s">
        <v>82</v>
      </c>
      <c r="AY138" s="18" t="s">
        <v>154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326</v>
      </c>
      <c r="BM138" s="224" t="s">
        <v>563</v>
      </c>
    </row>
    <row r="139" s="2" customFormat="1">
      <c r="A139" s="39"/>
      <c r="B139" s="40"/>
      <c r="C139" s="41"/>
      <c r="D139" s="226" t="s">
        <v>164</v>
      </c>
      <c r="E139" s="41"/>
      <c r="F139" s="227" t="s">
        <v>1167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164</v>
      </c>
      <c r="AU139" s="18" t="s">
        <v>82</v>
      </c>
    </row>
    <row r="140" s="2" customFormat="1" ht="16.5" customHeight="1">
      <c r="A140" s="39"/>
      <c r="B140" s="40"/>
      <c r="C140" s="269" t="s">
        <v>365</v>
      </c>
      <c r="D140" s="269" t="s">
        <v>429</v>
      </c>
      <c r="E140" s="270" t="s">
        <v>1168</v>
      </c>
      <c r="F140" s="271" t="s">
        <v>1169</v>
      </c>
      <c r="G140" s="272" t="s">
        <v>402</v>
      </c>
      <c r="H140" s="273">
        <v>30</v>
      </c>
      <c r="I140" s="274"/>
      <c r="J140" s="275">
        <f>ROUND(I140*H140,2)</f>
        <v>0</v>
      </c>
      <c r="K140" s="271" t="s">
        <v>19</v>
      </c>
      <c r="L140" s="276"/>
      <c r="M140" s="277" t="s">
        <v>19</v>
      </c>
      <c r="N140" s="278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434</v>
      </c>
      <c r="AT140" s="224" t="s">
        <v>429</v>
      </c>
      <c r="AU140" s="224" t="s">
        <v>82</v>
      </c>
      <c r="AY140" s="18" t="s">
        <v>154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326</v>
      </c>
      <c r="BM140" s="224" t="s">
        <v>577</v>
      </c>
    </row>
    <row r="141" s="2" customFormat="1">
      <c r="A141" s="39"/>
      <c r="B141" s="40"/>
      <c r="C141" s="41"/>
      <c r="D141" s="226" t="s">
        <v>164</v>
      </c>
      <c r="E141" s="41"/>
      <c r="F141" s="227" t="s">
        <v>1169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164</v>
      </c>
      <c r="AU141" s="18" t="s">
        <v>82</v>
      </c>
    </row>
    <row r="142" s="2" customFormat="1" ht="16.5" customHeight="1">
      <c r="A142" s="39"/>
      <c r="B142" s="40"/>
      <c r="C142" s="269" t="s">
        <v>371</v>
      </c>
      <c r="D142" s="269" t="s">
        <v>429</v>
      </c>
      <c r="E142" s="270" t="s">
        <v>1170</v>
      </c>
      <c r="F142" s="271" t="s">
        <v>1171</v>
      </c>
      <c r="G142" s="272" t="s">
        <v>402</v>
      </c>
      <c r="H142" s="273">
        <v>135</v>
      </c>
      <c r="I142" s="274"/>
      <c r="J142" s="275">
        <f>ROUND(I142*H142,2)</f>
        <v>0</v>
      </c>
      <c r="K142" s="271" t="s">
        <v>19</v>
      </c>
      <c r="L142" s="276"/>
      <c r="M142" s="277" t="s">
        <v>19</v>
      </c>
      <c r="N142" s="278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434</v>
      </c>
      <c r="AT142" s="224" t="s">
        <v>429</v>
      </c>
      <c r="AU142" s="224" t="s">
        <v>82</v>
      </c>
      <c r="AY142" s="18" t="s">
        <v>154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326</v>
      </c>
      <c r="BM142" s="224" t="s">
        <v>589</v>
      </c>
    </row>
    <row r="143" s="2" customFormat="1">
      <c r="A143" s="39"/>
      <c r="B143" s="40"/>
      <c r="C143" s="41"/>
      <c r="D143" s="226" t="s">
        <v>164</v>
      </c>
      <c r="E143" s="41"/>
      <c r="F143" s="227" t="s">
        <v>1171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82</v>
      </c>
    </row>
    <row r="144" s="2" customFormat="1" ht="24.15" customHeight="1">
      <c r="A144" s="39"/>
      <c r="B144" s="40"/>
      <c r="C144" s="269" t="s">
        <v>377</v>
      </c>
      <c r="D144" s="269" t="s">
        <v>429</v>
      </c>
      <c r="E144" s="270" t="s">
        <v>1172</v>
      </c>
      <c r="F144" s="271" t="s">
        <v>1173</v>
      </c>
      <c r="G144" s="272" t="s">
        <v>760</v>
      </c>
      <c r="H144" s="273">
        <v>1</v>
      </c>
      <c r="I144" s="274"/>
      <c r="J144" s="275">
        <f>ROUND(I144*H144,2)</f>
        <v>0</v>
      </c>
      <c r="K144" s="271" t="s">
        <v>19</v>
      </c>
      <c r="L144" s="276"/>
      <c r="M144" s="277" t="s">
        <v>19</v>
      </c>
      <c r="N144" s="278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434</v>
      </c>
      <c r="AT144" s="224" t="s">
        <v>429</v>
      </c>
      <c r="AU144" s="224" t="s">
        <v>82</v>
      </c>
      <c r="AY144" s="18" t="s">
        <v>154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326</v>
      </c>
      <c r="BM144" s="224" t="s">
        <v>603</v>
      </c>
    </row>
    <row r="145" s="2" customFormat="1">
      <c r="A145" s="39"/>
      <c r="B145" s="40"/>
      <c r="C145" s="41"/>
      <c r="D145" s="226" t="s">
        <v>164</v>
      </c>
      <c r="E145" s="41"/>
      <c r="F145" s="227" t="s">
        <v>1173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82</v>
      </c>
    </row>
    <row r="146" s="2" customFormat="1" ht="16.5" customHeight="1">
      <c r="A146" s="39"/>
      <c r="B146" s="40"/>
      <c r="C146" s="269" t="s">
        <v>385</v>
      </c>
      <c r="D146" s="269" t="s">
        <v>429</v>
      </c>
      <c r="E146" s="270" t="s">
        <v>1174</v>
      </c>
      <c r="F146" s="271" t="s">
        <v>1175</v>
      </c>
      <c r="G146" s="272" t="s">
        <v>760</v>
      </c>
      <c r="H146" s="273">
        <v>10</v>
      </c>
      <c r="I146" s="274"/>
      <c r="J146" s="275">
        <f>ROUND(I146*H146,2)</f>
        <v>0</v>
      </c>
      <c r="K146" s="271" t="s">
        <v>19</v>
      </c>
      <c r="L146" s="276"/>
      <c r="M146" s="277" t="s">
        <v>19</v>
      </c>
      <c r="N146" s="278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434</v>
      </c>
      <c r="AT146" s="224" t="s">
        <v>429</v>
      </c>
      <c r="AU146" s="224" t="s">
        <v>82</v>
      </c>
      <c r="AY146" s="18" t="s">
        <v>154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326</v>
      </c>
      <c r="BM146" s="224" t="s">
        <v>615</v>
      </c>
    </row>
    <row r="147" s="2" customFormat="1">
      <c r="A147" s="39"/>
      <c r="B147" s="40"/>
      <c r="C147" s="41"/>
      <c r="D147" s="226" t="s">
        <v>164</v>
      </c>
      <c r="E147" s="41"/>
      <c r="F147" s="227" t="s">
        <v>1175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164</v>
      </c>
      <c r="AU147" s="18" t="s">
        <v>82</v>
      </c>
    </row>
    <row r="148" s="2" customFormat="1" ht="16.5" customHeight="1">
      <c r="A148" s="39"/>
      <c r="B148" s="40"/>
      <c r="C148" s="269" t="s">
        <v>392</v>
      </c>
      <c r="D148" s="269" t="s">
        <v>429</v>
      </c>
      <c r="E148" s="270" t="s">
        <v>1176</v>
      </c>
      <c r="F148" s="271" t="s">
        <v>1177</v>
      </c>
      <c r="G148" s="272" t="s">
        <v>760</v>
      </c>
      <c r="H148" s="273">
        <v>1</v>
      </c>
      <c r="I148" s="274"/>
      <c r="J148" s="275">
        <f>ROUND(I148*H148,2)</f>
        <v>0</v>
      </c>
      <c r="K148" s="271" t="s">
        <v>19</v>
      </c>
      <c r="L148" s="276"/>
      <c r="M148" s="277" t="s">
        <v>19</v>
      </c>
      <c r="N148" s="278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434</v>
      </c>
      <c r="AT148" s="224" t="s">
        <v>429</v>
      </c>
      <c r="AU148" s="224" t="s">
        <v>82</v>
      </c>
      <c r="AY148" s="18" t="s">
        <v>154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326</v>
      </c>
      <c r="BM148" s="224" t="s">
        <v>626</v>
      </c>
    </row>
    <row r="149" s="2" customFormat="1">
      <c r="A149" s="39"/>
      <c r="B149" s="40"/>
      <c r="C149" s="41"/>
      <c r="D149" s="226" t="s">
        <v>164</v>
      </c>
      <c r="E149" s="41"/>
      <c r="F149" s="227" t="s">
        <v>1177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164</v>
      </c>
      <c r="AU149" s="18" t="s">
        <v>82</v>
      </c>
    </row>
    <row r="150" s="2" customFormat="1" ht="16.5" customHeight="1">
      <c r="A150" s="39"/>
      <c r="B150" s="40"/>
      <c r="C150" s="213" t="s">
        <v>399</v>
      </c>
      <c r="D150" s="213" t="s">
        <v>157</v>
      </c>
      <c r="E150" s="214" t="s">
        <v>1178</v>
      </c>
      <c r="F150" s="215" t="s">
        <v>1179</v>
      </c>
      <c r="G150" s="216" t="s">
        <v>1140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326</v>
      </c>
      <c r="AT150" s="224" t="s">
        <v>157</v>
      </c>
      <c r="AU150" s="224" t="s">
        <v>82</v>
      </c>
      <c r="AY150" s="18" t="s">
        <v>154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326</v>
      </c>
      <c r="BM150" s="224" t="s">
        <v>643</v>
      </c>
    </row>
    <row r="151" s="2" customFormat="1">
      <c r="A151" s="39"/>
      <c r="B151" s="40"/>
      <c r="C151" s="41"/>
      <c r="D151" s="226" t="s">
        <v>164</v>
      </c>
      <c r="E151" s="41"/>
      <c r="F151" s="227" t="s">
        <v>1179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164</v>
      </c>
      <c r="AU151" s="18" t="s">
        <v>82</v>
      </c>
    </row>
    <row r="152" s="2" customFormat="1" ht="16.5" customHeight="1">
      <c r="A152" s="39"/>
      <c r="B152" s="40"/>
      <c r="C152" s="269" t="s">
        <v>407</v>
      </c>
      <c r="D152" s="269" t="s">
        <v>429</v>
      </c>
      <c r="E152" s="270" t="s">
        <v>1180</v>
      </c>
      <c r="F152" s="271" t="s">
        <v>1181</v>
      </c>
      <c r="G152" s="272" t="s">
        <v>235</v>
      </c>
      <c r="H152" s="273">
        <v>2.1600000000000001</v>
      </c>
      <c r="I152" s="274"/>
      <c r="J152" s="275">
        <f>ROUND(I152*H152,2)</f>
        <v>0</v>
      </c>
      <c r="K152" s="271" t="s">
        <v>19</v>
      </c>
      <c r="L152" s="276"/>
      <c r="M152" s="277" t="s">
        <v>19</v>
      </c>
      <c r="N152" s="278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434</v>
      </c>
      <c r="AT152" s="224" t="s">
        <v>429</v>
      </c>
      <c r="AU152" s="224" t="s">
        <v>82</v>
      </c>
      <c r="AY152" s="18" t="s">
        <v>154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326</v>
      </c>
      <c r="BM152" s="224" t="s">
        <v>654</v>
      </c>
    </row>
    <row r="153" s="2" customFormat="1">
      <c r="A153" s="39"/>
      <c r="B153" s="40"/>
      <c r="C153" s="41"/>
      <c r="D153" s="226" t="s">
        <v>164</v>
      </c>
      <c r="E153" s="41"/>
      <c r="F153" s="227" t="s">
        <v>1181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164</v>
      </c>
      <c r="AU153" s="18" t="s">
        <v>82</v>
      </c>
    </row>
    <row r="154" s="2" customFormat="1" ht="16.5" customHeight="1">
      <c r="A154" s="39"/>
      <c r="B154" s="40"/>
      <c r="C154" s="269" t="s">
        <v>413</v>
      </c>
      <c r="D154" s="269" t="s">
        <v>429</v>
      </c>
      <c r="E154" s="270" t="s">
        <v>1182</v>
      </c>
      <c r="F154" s="271" t="s">
        <v>1183</v>
      </c>
      <c r="G154" s="272" t="s">
        <v>1140</v>
      </c>
      <c r="H154" s="273">
        <v>1</v>
      </c>
      <c r="I154" s="274"/>
      <c r="J154" s="275">
        <f>ROUND(I154*H154,2)</f>
        <v>0</v>
      </c>
      <c r="K154" s="271" t="s">
        <v>19</v>
      </c>
      <c r="L154" s="276"/>
      <c r="M154" s="277" t="s">
        <v>19</v>
      </c>
      <c r="N154" s="278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434</v>
      </c>
      <c r="AT154" s="224" t="s">
        <v>429</v>
      </c>
      <c r="AU154" s="224" t="s">
        <v>82</v>
      </c>
      <c r="AY154" s="18" t="s">
        <v>154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326</v>
      </c>
      <c r="BM154" s="224" t="s">
        <v>667</v>
      </c>
    </row>
    <row r="155" s="2" customFormat="1">
      <c r="A155" s="39"/>
      <c r="B155" s="40"/>
      <c r="C155" s="41"/>
      <c r="D155" s="226" t="s">
        <v>164</v>
      </c>
      <c r="E155" s="41"/>
      <c r="F155" s="227" t="s">
        <v>1183</v>
      </c>
      <c r="G155" s="41"/>
      <c r="H155" s="41"/>
      <c r="I155" s="228"/>
      <c r="J155" s="41"/>
      <c r="K155" s="41"/>
      <c r="L155" s="45"/>
      <c r="M155" s="265"/>
      <c r="N155" s="266"/>
      <c r="O155" s="267"/>
      <c r="P155" s="267"/>
      <c r="Q155" s="267"/>
      <c r="R155" s="267"/>
      <c r="S155" s="267"/>
      <c r="T155" s="268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164</v>
      </c>
      <c r="AU155" s="18" t="s">
        <v>82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8UhCaxmkBnnrZFleP0tz8AhwvPtQV1r+OSS59fShd8wl0vejG9kdiLn5r3Rbq14yascP1fjPREpRWy0CAscHIg==" hashValue="QHTZS1XkSLJzsv3xXQ2XrSdMPwWhBAT2Glb7v5tDftd4d5wvA0WD8m559KltS8Y91rb6PvIlA84L+oNETYIDoA==" algorithmName="SHA-512" password="CC35"/>
  <autoFilter ref="C83:K15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1184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1185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ROUND((SUM(BE85:BE107)),  2)</f>
        <v>0</v>
      </c>
      <c r="G35" s="39"/>
      <c r="H35" s="39"/>
      <c r="I35" s="158">
        <v>0.20999999999999999</v>
      </c>
      <c r="J35" s="157">
        <f>ROUND(((SUM(BE85:BE107))*I35),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ROUND((SUM(BF85:BF107)),  2)</f>
        <v>0</v>
      </c>
      <c r="G36" s="39"/>
      <c r="H36" s="39"/>
      <c r="I36" s="158">
        <v>0.14999999999999999</v>
      </c>
      <c r="J36" s="157">
        <f>ROUND(((SUM(BF85:BF107))*I36),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ROUND((SUM(BG85:BG107)),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ROUND((SUM(BH85:BH107)),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ROUND((SUM(BI85:BI107)),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006-OSP - Vzduchotechnika - ostatní položky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138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0" t="str">
        <f>E7</f>
        <v>STAVEBNÍ ÚPRAVY BUDOVY PCHO PRO UMÍSTĚNÍ ARCHÍVU V 1.P.P.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127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1184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900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006-OSP - Vzduchotechnika - ostatní položky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 xml:space="preserve"> </v>
      </c>
      <c r="G79" s="41"/>
      <c r="H79" s="41"/>
      <c r="I79" s="33" t="s">
        <v>23</v>
      </c>
      <c r="J79" s="73" t="str">
        <f>IF(J14="","",J14)</f>
        <v>23. 2. 2022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Nemocnice ve Frýdku - Místku, p.o.</v>
      </c>
      <c r="G81" s="41"/>
      <c r="H81" s="41"/>
      <c r="I81" s="33" t="s">
        <v>31</v>
      </c>
      <c r="J81" s="37" t="str">
        <f>E23</f>
        <v>FORSING projekt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IF(E20="","",E20)</f>
        <v>Vyplň údaj</v>
      </c>
      <c r="G82" s="41"/>
      <c r="H82" s="41"/>
      <c r="I82" s="33" t="s">
        <v>34</v>
      </c>
      <c r="J82" s="37" t="str">
        <f>E26</f>
        <v>Jindřich Jansa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6"/>
      <c r="B84" s="187"/>
      <c r="C84" s="188" t="s">
        <v>139</v>
      </c>
      <c r="D84" s="189" t="s">
        <v>57</v>
      </c>
      <c r="E84" s="189" t="s">
        <v>53</v>
      </c>
      <c r="F84" s="189" t="s">
        <v>54</v>
      </c>
      <c r="G84" s="189" t="s">
        <v>140</v>
      </c>
      <c r="H84" s="189" t="s">
        <v>141</v>
      </c>
      <c r="I84" s="189" t="s">
        <v>142</v>
      </c>
      <c r="J84" s="189" t="s">
        <v>131</v>
      </c>
      <c r="K84" s="190" t="s">
        <v>143</v>
      </c>
      <c r="L84" s="191"/>
      <c r="M84" s="93" t="s">
        <v>19</v>
      </c>
      <c r="N84" s="94" t="s">
        <v>42</v>
      </c>
      <c r="O84" s="94" t="s">
        <v>144</v>
      </c>
      <c r="P84" s="94" t="s">
        <v>145</v>
      </c>
      <c r="Q84" s="94" t="s">
        <v>146</v>
      </c>
      <c r="R84" s="94" t="s">
        <v>147</v>
      </c>
      <c r="S84" s="94" t="s">
        <v>148</v>
      </c>
      <c r="T84" s="95" t="s">
        <v>149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9"/>
      <c r="B85" s="40"/>
      <c r="C85" s="100" t="s">
        <v>150</v>
      </c>
      <c r="D85" s="41"/>
      <c r="E85" s="41"/>
      <c r="F85" s="41"/>
      <c r="G85" s="41"/>
      <c r="H85" s="41"/>
      <c r="I85" s="41"/>
      <c r="J85" s="192">
        <f>BK85</f>
        <v>0</v>
      </c>
      <c r="K85" s="41"/>
      <c r="L85" s="45"/>
      <c r="M85" s="96"/>
      <c r="N85" s="193"/>
      <c r="O85" s="97"/>
      <c r="P85" s="194">
        <f>SUM(P86:P107)</f>
        <v>0</v>
      </c>
      <c r="Q85" s="97"/>
      <c r="R85" s="194">
        <f>SUM(R86:R107)</f>
        <v>0</v>
      </c>
      <c r="S85" s="97"/>
      <c r="T85" s="195">
        <f>SUM(T86:T107)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132</v>
      </c>
      <c r="BK85" s="196">
        <f>SUM(BK86:BK107)</f>
        <v>0</v>
      </c>
    </row>
    <row r="86" s="2" customFormat="1" ht="16.5" customHeight="1">
      <c r="A86" s="39"/>
      <c r="B86" s="40"/>
      <c r="C86" s="213" t="s">
        <v>72</v>
      </c>
      <c r="D86" s="213" t="s">
        <v>157</v>
      </c>
      <c r="E86" s="214" t="s">
        <v>1186</v>
      </c>
      <c r="F86" s="215" t="s">
        <v>1187</v>
      </c>
      <c r="G86" s="216" t="s">
        <v>160</v>
      </c>
      <c r="H86" s="217">
        <v>1</v>
      </c>
      <c r="I86" s="218"/>
      <c r="J86" s="219">
        <f>ROUND(I86*H86,2)</f>
        <v>0</v>
      </c>
      <c r="K86" s="215" t="s">
        <v>19</v>
      </c>
      <c r="L86" s="45"/>
      <c r="M86" s="220" t="s">
        <v>19</v>
      </c>
      <c r="N86" s="221" t="s">
        <v>43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170</v>
      </c>
      <c r="AT86" s="224" t="s">
        <v>157</v>
      </c>
      <c r="AU86" s="224" t="s">
        <v>72</v>
      </c>
      <c r="AY86" s="18" t="s">
        <v>154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80</v>
      </c>
      <c r="BK86" s="225">
        <f>ROUND(I86*H86,2)</f>
        <v>0</v>
      </c>
      <c r="BL86" s="18" t="s">
        <v>170</v>
      </c>
      <c r="BM86" s="224" t="s">
        <v>82</v>
      </c>
    </row>
    <row r="87" s="2" customFormat="1">
      <c r="A87" s="39"/>
      <c r="B87" s="40"/>
      <c r="C87" s="41"/>
      <c r="D87" s="226" t="s">
        <v>164</v>
      </c>
      <c r="E87" s="41"/>
      <c r="F87" s="227" t="s">
        <v>1187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164</v>
      </c>
      <c r="AU87" s="18" t="s">
        <v>72</v>
      </c>
    </row>
    <row r="88" s="2" customFormat="1" ht="16.5" customHeight="1">
      <c r="A88" s="39"/>
      <c r="B88" s="40"/>
      <c r="C88" s="213" t="s">
        <v>72</v>
      </c>
      <c r="D88" s="213" t="s">
        <v>157</v>
      </c>
      <c r="E88" s="214" t="s">
        <v>1188</v>
      </c>
      <c r="F88" s="215" t="s">
        <v>1189</v>
      </c>
      <c r="G88" s="216" t="s">
        <v>160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170</v>
      </c>
      <c r="AT88" s="224" t="s">
        <v>157</v>
      </c>
      <c r="AU88" s="224" t="s">
        <v>72</v>
      </c>
      <c r="AY88" s="18" t="s">
        <v>154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170</v>
      </c>
      <c r="BM88" s="224" t="s">
        <v>170</v>
      </c>
    </row>
    <row r="89" s="2" customFormat="1">
      <c r="A89" s="39"/>
      <c r="B89" s="40"/>
      <c r="C89" s="41"/>
      <c r="D89" s="226" t="s">
        <v>164</v>
      </c>
      <c r="E89" s="41"/>
      <c r="F89" s="227" t="s">
        <v>1189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164</v>
      </c>
      <c r="AU89" s="18" t="s">
        <v>72</v>
      </c>
    </row>
    <row r="90" s="2" customFormat="1" ht="16.5" customHeight="1">
      <c r="A90" s="39"/>
      <c r="B90" s="40"/>
      <c r="C90" s="213" t="s">
        <v>72</v>
      </c>
      <c r="D90" s="213" t="s">
        <v>157</v>
      </c>
      <c r="E90" s="214" t="s">
        <v>1190</v>
      </c>
      <c r="F90" s="215" t="s">
        <v>1191</v>
      </c>
      <c r="G90" s="216" t="s">
        <v>160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170</v>
      </c>
      <c r="AT90" s="224" t="s">
        <v>157</v>
      </c>
      <c r="AU90" s="224" t="s">
        <v>72</v>
      </c>
      <c r="AY90" s="18" t="s">
        <v>154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170</v>
      </c>
      <c r="BM90" s="224" t="s">
        <v>194</v>
      </c>
    </row>
    <row r="91" s="2" customFormat="1">
      <c r="A91" s="39"/>
      <c r="B91" s="40"/>
      <c r="C91" s="41"/>
      <c r="D91" s="226" t="s">
        <v>164</v>
      </c>
      <c r="E91" s="41"/>
      <c r="F91" s="227" t="s">
        <v>1191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164</v>
      </c>
      <c r="AU91" s="18" t="s">
        <v>72</v>
      </c>
    </row>
    <row r="92" s="2" customFormat="1" ht="16.5" customHeight="1">
      <c r="A92" s="39"/>
      <c r="B92" s="40"/>
      <c r="C92" s="213" t="s">
        <v>72</v>
      </c>
      <c r="D92" s="213" t="s">
        <v>157</v>
      </c>
      <c r="E92" s="214" t="s">
        <v>1192</v>
      </c>
      <c r="F92" s="215" t="s">
        <v>1193</v>
      </c>
      <c r="G92" s="216" t="s">
        <v>160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170</v>
      </c>
      <c r="AT92" s="224" t="s">
        <v>157</v>
      </c>
      <c r="AU92" s="224" t="s">
        <v>72</v>
      </c>
      <c r="AY92" s="18" t="s">
        <v>154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170</v>
      </c>
      <c r="BM92" s="224" t="s">
        <v>204</v>
      </c>
    </row>
    <row r="93" s="2" customFormat="1">
      <c r="A93" s="39"/>
      <c r="B93" s="40"/>
      <c r="C93" s="41"/>
      <c r="D93" s="226" t="s">
        <v>164</v>
      </c>
      <c r="E93" s="41"/>
      <c r="F93" s="227" t="s">
        <v>1193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164</v>
      </c>
      <c r="AU93" s="18" t="s">
        <v>72</v>
      </c>
    </row>
    <row r="94" s="2" customFormat="1" ht="16.5" customHeight="1">
      <c r="A94" s="39"/>
      <c r="B94" s="40"/>
      <c r="C94" s="213" t="s">
        <v>72</v>
      </c>
      <c r="D94" s="213" t="s">
        <v>157</v>
      </c>
      <c r="E94" s="214" t="s">
        <v>1194</v>
      </c>
      <c r="F94" s="215" t="s">
        <v>1195</v>
      </c>
      <c r="G94" s="216" t="s">
        <v>160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157</v>
      </c>
      <c r="AU94" s="224" t="s">
        <v>72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170</v>
      </c>
      <c r="BM94" s="224" t="s">
        <v>286</v>
      </c>
    </row>
    <row r="95" s="2" customFormat="1">
      <c r="A95" s="39"/>
      <c r="B95" s="40"/>
      <c r="C95" s="41"/>
      <c r="D95" s="226" t="s">
        <v>164</v>
      </c>
      <c r="E95" s="41"/>
      <c r="F95" s="227" t="s">
        <v>1195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72</v>
      </c>
    </row>
    <row r="96" s="2" customFormat="1" ht="16.5" customHeight="1">
      <c r="A96" s="39"/>
      <c r="B96" s="40"/>
      <c r="C96" s="213" t="s">
        <v>72</v>
      </c>
      <c r="D96" s="213" t="s">
        <v>157</v>
      </c>
      <c r="E96" s="214" t="s">
        <v>1196</v>
      </c>
      <c r="F96" s="215" t="s">
        <v>1197</v>
      </c>
      <c r="G96" s="216" t="s">
        <v>160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157</v>
      </c>
      <c r="AU96" s="224" t="s">
        <v>72</v>
      </c>
      <c r="AY96" s="18" t="s">
        <v>154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170</v>
      </c>
      <c r="BM96" s="224" t="s">
        <v>300</v>
      </c>
    </row>
    <row r="97" s="2" customFormat="1">
      <c r="A97" s="39"/>
      <c r="B97" s="40"/>
      <c r="C97" s="41"/>
      <c r="D97" s="226" t="s">
        <v>164</v>
      </c>
      <c r="E97" s="41"/>
      <c r="F97" s="227" t="s">
        <v>1197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164</v>
      </c>
      <c r="AU97" s="18" t="s">
        <v>72</v>
      </c>
    </row>
    <row r="98" s="2" customFormat="1" ht="16.5" customHeight="1">
      <c r="A98" s="39"/>
      <c r="B98" s="40"/>
      <c r="C98" s="213" t="s">
        <v>72</v>
      </c>
      <c r="D98" s="213" t="s">
        <v>157</v>
      </c>
      <c r="E98" s="214" t="s">
        <v>1198</v>
      </c>
      <c r="F98" s="215" t="s">
        <v>1199</v>
      </c>
      <c r="G98" s="216" t="s">
        <v>160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157</v>
      </c>
      <c r="AU98" s="224" t="s">
        <v>72</v>
      </c>
      <c r="AY98" s="18" t="s">
        <v>154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170</v>
      </c>
      <c r="BM98" s="224" t="s">
        <v>315</v>
      </c>
    </row>
    <row r="99" s="2" customFormat="1">
      <c r="A99" s="39"/>
      <c r="B99" s="40"/>
      <c r="C99" s="41"/>
      <c r="D99" s="226" t="s">
        <v>164</v>
      </c>
      <c r="E99" s="41"/>
      <c r="F99" s="227" t="s">
        <v>1199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164</v>
      </c>
      <c r="AU99" s="18" t="s">
        <v>72</v>
      </c>
    </row>
    <row r="100" s="2" customFormat="1" ht="16.5" customHeight="1">
      <c r="A100" s="39"/>
      <c r="B100" s="40"/>
      <c r="C100" s="213" t="s">
        <v>72</v>
      </c>
      <c r="D100" s="213" t="s">
        <v>157</v>
      </c>
      <c r="E100" s="214" t="s">
        <v>1200</v>
      </c>
      <c r="F100" s="215" t="s">
        <v>1201</v>
      </c>
      <c r="G100" s="216" t="s">
        <v>160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157</v>
      </c>
      <c r="AU100" s="224" t="s">
        <v>72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170</v>
      </c>
      <c r="BM100" s="224" t="s">
        <v>326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1201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72</v>
      </c>
    </row>
    <row r="102" s="2" customFormat="1" ht="16.5" customHeight="1">
      <c r="A102" s="39"/>
      <c r="B102" s="40"/>
      <c r="C102" s="213" t="s">
        <v>72</v>
      </c>
      <c r="D102" s="213" t="s">
        <v>157</v>
      </c>
      <c r="E102" s="214" t="s">
        <v>1202</v>
      </c>
      <c r="F102" s="215" t="s">
        <v>1203</v>
      </c>
      <c r="G102" s="216" t="s">
        <v>160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157</v>
      </c>
      <c r="AU102" s="224" t="s">
        <v>72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170</v>
      </c>
      <c r="BM102" s="224" t="s">
        <v>336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1203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72</v>
      </c>
    </row>
    <row r="104" s="2" customFormat="1" ht="16.5" customHeight="1">
      <c r="A104" s="39"/>
      <c r="B104" s="40"/>
      <c r="C104" s="213" t="s">
        <v>72</v>
      </c>
      <c r="D104" s="213" t="s">
        <v>157</v>
      </c>
      <c r="E104" s="214" t="s">
        <v>1204</v>
      </c>
      <c r="F104" s="215" t="s">
        <v>1205</v>
      </c>
      <c r="G104" s="216" t="s">
        <v>160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157</v>
      </c>
      <c r="AU104" s="224" t="s">
        <v>72</v>
      </c>
      <c r="AY104" s="18" t="s">
        <v>154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170</v>
      </c>
      <c r="BM104" s="224" t="s">
        <v>352</v>
      </c>
    </row>
    <row r="105" s="2" customFormat="1">
      <c r="A105" s="39"/>
      <c r="B105" s="40"/>
      <c r="C105" s="41"/>
      <c r="D105" s="226" t="s">
        <v>164</v>
      </c>
      <c r="E105" s="41"/>
      <c r="F105" s="227" t="s">
        <v>1205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72</v>
      </c>
    </row>
    <row r="106" s="2" customFormat="1" ht="16.5" customHeight="1">
      <c r="A106" s="39"/>
      <c r="B106" s="40"/>
      <c r="C106" s="213" t="s">
        <v>72</v>
      </c>
      <c r="D106" s="213" t="s">
        <v>157</v>
      </c>
      <c r="E106" s="214" t="s">
        <v>1206</v>
      </c>
      <c r="F106" s="215" t="s">
        <v>1207</v>
      </c>
      <c r="G106" s="216" t="s">
        <v>160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157</v>
      </c>
      <c r="AU106" s="224" t="s">
        <v>72</v>
      </c>
      <c r="AY106" s="18" t="s">
        <v>154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170</v>
      </c>
      <c r="BM106" s="224" t="s">
        <v>365</v>
      </c>
    </row>
    <row r="107" s="2" customFormat="1">
      <c r="A107" s="39"/>
      <c r="B107" s="40"/>
      <c r="C107" s="41"/>
      <c r="D107" s="226" t="s">
        <v>164</v>
      </c>
      <c r="E107" s="41"/>
      <c r="F107" s="227" t="s">
        <v>1207</v>
      </c>
      <c r="G107" s="41"/>
      <c r="H107" s="41"/>
      <c r="I107" s="228"/>
      <c r="J107" s="41"/>
      <c r="K107" s="41"/>
      <c r="L107" s="45"/>
      <c r="M107" s="265"/>
      <c r="N107" s="266"/>
      <c r="O107" s="267"/>
      <c r="P107" s="267"/>
      <c r="Q107" s="267"/>
      <c r="R107" s="267"/>
      <c r="S107" s="267"/>
      <c r="T107" s="268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72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9i2O4MDDWMXU9JJ7BiuFWk9GTia75QQtkcRUMJ6oeDySDXPy72gdI89TKJ5fZMcb3PBvmh/STqyXNn/PIL5FIg==" hashValue="6W6lJAoygl/CQeXMKNxMCcFTQLmskAEFoeh/SH/JqemEuaKEfiH05Hq95EKl15MbabQx2CUI/c3BMKOQKgCEcg==" algorithmName="SHA-512" password="CC35"/>
  <autoFilter ref="C84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1184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ROUND((SUM(BE86:BE123)),  2)</f>
        <v>0</v>
      </c>
      <c r="G35" s="39"/>
      <c r="H35" s="39"/>
      <c r="I35" s="158">
        <v>0.20999999999999999</v>
      </c>
      <c r="J35" s="157">
        <f>ROUND(((SUM(BE86:BE123))*I35),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ROUND((SUM(BF86:BF123)),  2)</f>
        <v>0</v>
      </c>
      <c r="G36" s="39"/>
      <c r="H36" s="39"/>
      <c r="I36" s="158">
        <v>0.14999999999999999</v>
      </c>
      <c r="J36" s="157">
        <f>ROUND(((SUM(BF86:BF123))*I36),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006-ZČ3 - Vzduchotechnika - zařízení č.3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1209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138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BUDOVY PCHO PRO UMÍSTĚNÍ ARCHÍVU V 1.P.P.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127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1184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900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006-ZČ3 - Vzduchotechnika - zařízení č.3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 xml:space="preserve"> </v>
      </c>
      <c r="G80" s="41"/>
      <c r="H80" s="41"/>
      <c r="I80" s="33" t="s">
        <v>23</v>
      </c>
      <c r="J80" s="73" t="str">
        <f>IF(J14="","",J14)</f>
        <v>23. 2. 2022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E17</f>
        <v>Nemocnice ve Frýdku - Místku, p.o.</v>
      </c>
      <c r="G82" s="41"/>
      <c r="H82" s="41"/>
      <c r="I82" s="33" t="s">
        <v>31</v>
      </c>
      <c r="J82" s="37" t="str">
        <f>E23</f>
        <v>FORSING projekt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Jindřich Jansa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139</v>
      </c>
      <c r="D85" s="189" t="s">
        <v>57</v>
      </c>
      <c r="E85" s="189" t="s">
        <v>53</v>
      </c>
      <c r="F85" s="189" t="s">
        <v>54</v>
      </c>
      <c r="G85" s="189" t="s">
        <v>140</v>
      </c>
      <c r="H85" s="189" t="s">
        <v>141</v>
      </c>
      <c r="I85" s="189" t="s">
        <v>142</v>
      </c>
      <c r="J85" s="189" t="s">
        <v>131</v>
      </c>
      <c r="K85" s="190" t="s">
        <v>143</v>
      </c>
      <c r="L85" s="191"/>
      <c r="M85" s="93" t="s">
        <v>19</v>
      </c>
      <c r="N85" s="94" t="s">
        <v>42</v>
      </c>
      <c r="O85" s="94" t="s">
        <v>144</v>
      </c>
      <c r="P85" s="94" t="s">
        <v>145</v>
      </c>
      <c r="Q85" s="94" t="s">
        <v>146</v>
      </c>
      <c r="R85" s="94" t="s">
        <v>147</v>
      </c>
      <c r="S85" s="94" t="s">
        <v>148</v>
      </c>
      <c r="T85" s="95" t="s">
        <v>149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132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909</v>
      </c>
      <c r="F87" s="200" t="s">
        <v>1210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SUM(P88:P123)</f>
        <v>0</v>
      </c>
      <c r="Q87" s="205"/>
      <c r="R87" s="206">
        <f>SUM(R88:R123)</f>
        <v>0</v>
      </c>
      <c r="S87" s="205"/>
      <c r="T87" s="207">
        <f>SUM(T88:T123)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80</v>
      </c>
      <c r="AT87" s="209" t="s">
        <v>71</v>
      </c>
      <c r="AU87" s="209" t="s">
        <v>72</v>
      </c>
      <c r="AY87" s="208" t="s">
        <v>154</v>
      </c>
      <c r="BK87" s="210">
        <f>SUM(BK88:BK123)</f>
        <v>0</v>
      </c>
    </row>
    <row r="88" s="2" customFormat="1" ht="37.8" customHeight="1">
      <c r="A88" s="39"/>
      <c r="B88" s="40"/>
      <c r="C88" s="213" t="s">
        <v>80</v>
      </c>
      <c r="D88" s="213" t="s">
        <v>157</v>
      </c>
      <c r="E88" s="214" t="s">
        <v>1211</v>
      </c>
      <c r="F88" s="215" t="s">
        <v>1212</v>
      </c>
      <c r="G88" s="216" t="s">
        <v>160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170</v>
      </c>
      <c r="AT88" s="224" t="s">
        <v>157</v>
      </c>
      <c r="AU88" s="224" t="s">
        <v>80</v>
      </c>
      <c r="AY88" s="18" t="s">
        <v>154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170</v>
      </c>
      <c r="BM88" s="224" t="s">
        <v>82</v>
      </c>
    </row>
    <row r="89" s="2" customFormat="1">
      <c r="A89" s="39"/>
      <c r="B89" s="40"/>
      <c r="C89" s="41"/>
      <c r="D89" s="226" t="s">
        <v>164</v>
      </c>
      <c r="E89" s="41"/>
      <c r="F89" s="227" t="s">
        <v>1213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164</v>
      </c>
      <c r="AU89" s="18" t="s">
        <v>80</v>
      </c>
    </row>
    <row r="90" s="2" customFormat="1" ht="16.5" customHeight="1">
      <c r="A90" s="39"/>
      <c r="B90" s="40"/>
      <c r="C90" s="213" t="s">
        <v>82</v>
      </c>
      <c r="D90" s="213" t="s">
        <v>157</v>
      </c>
      <c r="E90" s="214" t="s">
        <v>1214</v>
      </c>
      <c r="F90" s="215" t="s">
        <v>1215</v>
      </c>
      <c r="G90" s="216" t="s">
        <v>760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170</v>
      </c>
      <c r="AT90" s="224" t="s">
        <v>157</v>
      </c>
      <c r="AU90" s="224" t="s">
        <v>80</v>
      </c>
      <c r="AY90" s="18" t="s">
        <v>154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170</v>
      </c>
      <c r="BM90" s="224" t="s">
        <v>170</v>
      </c>
    </row>
    <row r="91" s="2" customFormat="1">
      <c r="A91" s="39"/>
      <c r="B91" s="40"/>
      <c r="C91" s="41"/>
      <c r="D91" s="226" t="s">
        <v>164</v>
      </c>
      <c r="E91" s="41"/>
      <c r="F91" s="227" t="s">
        <v>1215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164</v>
      </c>
      <c r="AU91" s="18" t="s">
        <v>80</v>
      </c>
    </row>
    <row r="92" s="2" customFormat="1" ht="16.5" customHeight="1">
      <c r="A92" s="39"/>
      <c r="B92" s="40"/>
      <c r="C92" s="213" t="s">
        <v>177</v>
      </c>
      <c r="D92" s="213" t="s">
        <v>157</v>
      </c>
      <c r="E92" s="214" t="s">
        <v>1216</v>
      </c>
      <c r="F92" s="215" t="s">
        <v>1217</v>
      </c>
      <c r="G92" s="216" t="s">
        <v>760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170</v>
      </c>
      <c r="AT92" s="224" t="s">
        <v>157</v>
      </c>
      <c r="AU92" s="224" t="s">
        <v>80</v>
      </c>
      <c r="AY92" s="18" t="s">
        <v>154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170</v>
      </c>
      <c r="BM92" s="224" t="s">
        <v>194</v>
      </c>
    </row>
    <row r="93" s="2" customFormat="1">
      <c r="A93" s="39"/>
      <c r="B93" s="40"/>
      <c r="C93" s="41"/>
      <c r="D93" s="226" t="s">
        <v>164</v>
      </c>
      <c r="E93" s="41"/>
      <c r="F93" s="227" t="s">
        <v>1217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164</v>
      </c>
      <c r="AU93" s="18" t="s">
        <v>80</v>
      </c>
    </row>
    <row r="94" s="2" customFormat="1" ht="16.5" customHeight="1">
      <c r="A94" s="39"/>
      <c r="B94" s="40"/>
      <c r="C94" s="213" t="s">
        <v>170</v>
      </c>
      <c r="D94" s="213" t="s">
        <v>157</v>
      </c>
      <c r="E94" s="214" t="s">
        <v>1218</v>
      </c>
      <c r="F94" s="215" t="s">
        <v>1219</v>
      </c>
      <c r="G94" s="216" t="s">
        <v>160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157</v>
      </c>
      <c r="AU94" s="224" t="s">
        <v>80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170</v>
      </c>
      <c r="BM94" s="224" t="s">
        <v>204</v>
      </c>
    </row>
    <row r="95" s="2" customFormat="1">
      <c r="A95" s="39"/>
      <c r="B95" s="40"/>
      <c r="C95" s="41"/>
      <c r="D95" s="226" t="s">
        <v>164</v>
      </c>
      <c r="E95" s="41"/>
      <c r="F95" s="227" t="s">
        <v>1220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80</v>
      </c>
    </row>
    <row r="96" s="2" customFormat="1" ht="16.5" customHeight="1">
      <c r="A96" s="39"/>
      <c r="B96" s="40"/>
      <c r="C96" s="213" t="s">
        <v>153</v>
      </c>
      <c r="D96" s="213" t="s">
        <v>157</v>
      </c>
      <c r="E96" s="214" t="s">
        <v>1221</v>
      </c>
      <c r="F96" s="215" t="s">
        <v>1222</v>
      </c>
      <c r="G96" s="216" t="s">
        <v>160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157</v>
      </c>
      <c r="AU96" s="224" t="s">
        <v>80</v>
      </c>
      <c r="AY96" s="18" t="s">
        <v>154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170</v>
      </c>
      <c r="BM96" s="224" t="s">
        <v>286</v>
      </c>
    </row>
    <row r="97" s="2" customFormat="1">
      <c r="A97" s="39"/>
      <c r="B97" s="40"/>
      <c r="C97" s="41"/>
      <c r="D97" s="226" t="s">
        <v>164</v>
      </c>
      <c r="E97" s="41"/>
      <c r="F97" s="227" t="s">
        <v>1222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164</v>
      </c>
      <c r="AU97" s="18" t="s">
        <v>80</v>
      </c>
    </row>
    <row r="98" s="2" customFormat="1" ht="16.5" customHeight="1">
      <c r="A98" s="39"/>
      <c r="B98" s="40"/>
      <c r="C98" s="213" t="s">
        <v>194</v>
      </c>
      <c r="D98" s="213" t="s">
        <v>157</v>
      </c>
      <c r="E98" s="214" t="s">
        <v>1223</v>
      </c>
      <c r="F98" s="215" t="s">
        <v>1224</v>
      </c>
      <c r="G98" s="216" t="s">
        <v>160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157</v>
      </c>
      <c r="AU98" s="224" t="s">
        <v>80</v>
      </c>
      <c r="AY98" s="18" t="s">
        <v>154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170</v>
      </c>
      <c r="BM98" s="224" t="s">
        <v>300</v>
      </c>
    </row>
    <row r="99" s="2" customFormat="1">
      <c r="A99" s="39"/>
      <c r="B99" s="40"/>
      <c r="C99" s="41"/>
      <c r="D99" s="226" t="s">
        <v>164</v>
      </c>
      <c r="E99" s="41"/>
      <c r="F99" s="227" t="s">
        <v>1224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164</v>
      </c>
      <c r="AU99" s="18" t="s">
        <v>80</v>
      </c>
    </row>
    <row r="100" s="2" customFormat="1" ht="16.5" customHeight="1">
      <c r="A100" s="39"/>
      <c r="B100" s="40"/>
      <c r="C100" s="213" t="s">
        <v>199</v>
      </c>
      <c r="D100" s="213" t="s">
        <v>157</v>
      </c>
      <c r="E100" s="214" t="s">
        <v>1225</v>
      </c>
      <c r="F100" s="215" t="s">
        <v>1226</v>
      </c>
      <c r="G100" s="216" t="s">
        <v>760</v>
      </c>
      <c r="H100" s="217">
        <v>4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157</v>
      </c>
      <c r="AU100" s="224" t="s">
        <v>80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170</v>
      </c>
      <c r="BM100" s="224" t="s">
        <v>315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1226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80</v>
      </c>
    </row>
    <row r="102" s="2" customFormat="1" ht="24.15" customHeight="1">
      <c r="A102" s="39"/>
      <c r="B102" s="40"/>
      <c r="C102" s="213" t="s">
        <v>204</v>
      </c>
      <c r="D102" s="213" t="s">
        <v>157</v>
      </c>
      <c r="E102" s="214" t="s">
        <v>1227</v>
      </c>
      <c r="F102" s="215" t="s">
        <v>1228</v>
      </c>
      <c r="G102" s="216" t="s">
        <v>760</v>
      </c>
      <c r="H102" s="217">
        <v>5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157</v>
      </c>
      <c r="AU102" s="224" t="s">
        <v>80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170</v>
      </c>
      <c r="BM102" s="224" t="s">
        <v>326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1229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80</v>
      </c>
    </row>
    <row r="104" s="2" customFormat="1" ht="24.15" customHeight="1">
      <c r="A104" s="39"/>
      <c r="B104" s="40"/>
      <c r="C104" s="213" t="s">
        <v>212</v>
      </c>
      <c r="D104" s="213" t="s">
        <v>157</v>
      </c>
      <c r="E104" s="214" t="s">
        <v>1230</v>
      </c>
      <c r="F104" s="215" t="s">
        <v>1231</v>
      </c>
      <c r="G104" s="216" t="s">
        <v>760</v>
      </c>
      <c r="H104" s="217">
        <v>5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157</v>
      </c>
      <c r="AU104" s="224" t="s">
        <v>80</v>
      </c>
      <c r="AY104" s="18" t="s">
        <v>154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170</v>
      </c>
      <c r="BM104" s="224" t="s">
        <v>336</v>
      </c>
    </row>
    <row r="105" s="2" customFormat="1">
      <c r="A105" s="39"/>
      <c r="B105" s="40"/>
      <c r="C105" s="41"/>
      <c r="D105" s="226" t="s">
        <v>164</v>
      </c>
      <c r="E105" s="41"/>
      <c r="F105" s="227" t="s">
        <v>1231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80</v>
      </c>
    </row>
    <row r="106" s="2" customFormat="1" ht="16.5" customHeight="1">
      <c r="A106" s="39"/>
      <c r="B106" s="40"/>
      <c r="C106" s="213" t="s">
        <v>286</v>
      </c>
      <c r="D106" s="213" t="s">
        <v>157</v>
      </c>
      <c r="E106" s="214" t="s">
        <v>1232</v>
      </c>
      <c r="F106" s="215" t="s">
        <v>1233</v>
      </c>
      <c r="G106" s="216" t="s">
        <v>760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157</v>
      </c>
      <c r="AU106" s="224" t="s">
        <v>80</v>
      </c>
      <c r="AY106" s="18" t="s">
        <v>154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170</v>
      </c>
      <c r="BM106" s="224" t="s">
        <v>352</v>
      </c>
    </row>
    <row r="107" s="2" customFormat="1">
      <c r="A107" s="39"/>
      <c r="B107" s="40"/>
      <c r="C107" s="41"/>
      <c r="D107" s="226" t="s">
        <v>164</v>
      </c>
      <c r="E107" s="41"/>
      <c r="F107" s="227" t="s">
        <v>1233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80</v>
      </c>
    </row>
    <row r="108" s="2" customFormat="1" ht="16.5" customHeight="1">
      <c r="A108" s="39"/>
      <c r="B108" s="40"/>
      <c r="C108" s="213" t="s">
        <v>294</v>
      </c>
      <c r="D108" s="213" t="s">
        <v>157</v>
      </c>
      <c r="E108" s="214" t="s">
        <v>1234</v>
      </c>
      <c r="F108" s="215" t="s">
        <v>1235</v>
      </c>
      <c r="G108" s="216" t="s">
        <v>760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157</v>
      </c>
      <c r="AU108" s="224" t="s">
        <v>80</v>
      </c>
      <c r="AY108" s="18" t="s">
        <v>154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170</v>
      </c>
      <c r="BM108" s="224" t="s">
        <v>365</v>
      </c>
    </row>
    <row r="109" s="2" customFormat="1">
      <c r="A109" s="39"/>
      <c r="B109" s="40"/>
      <c r="C109" s="41"/>
      <c r="D109" s="226" t="s">
        <v>164</v>
      </c>
      <c r="E109" s="41"/>
      <c r="F109" s="227" t="s">
        <v>1235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164</v>
      </c>
      <c r="AU109" s="18" t="s">
        <v>80</v>
      </c>
    </row>
    <row r="110" s="2" customFormat="1" ht="16.5" customHeight="1">
      <c r="A110" s="39"/>
      <c r="B110" s="40"/>
      <c r="C110" s="213" t="s">
        <v>300</v>
      </c>
      <c r="D110" s="213" t="s">
        <v>157</v>
      </c>
      <c r="E110" s="214" t="s">
        <v>1236</v>
      </c>
      <c r="F110" s="215" t="s">
        <v>1237</v>
      </c>
      <c r="G110" s="216" t="s">
        <v>760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157</v>
      </c>
      <c r="AU110" s="224" t="s">
        <v>80</v>
      </c>
      <c r="AY110" s="18" t="s">
        <v>154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170</v>
      </c>
      <c r="BM110" s="224" t="s">
        <v>377</v>
      </c>
    </row>
    <row r="111" s="2" customFormat="1">
      <c r="A111" s="39"/>
      <c r="B111" s="40"/>
      <c r="C111" s="41"/>
      <c r="D111" s="226" t="s">
        <v>164</v>
      </c>
      <c r="E111" s="41"/>
      <c r="F111" s="227" t="s">
        <v>1237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80</v>
      </c>
    </row>
    <row r="112" s="2" customFormat="1" ht="16.5" customHeight="1">
      <c r="A112" s="39"/>
      <c r="B112" s="40"/>
      <c r="C112" s="213" t="s">
        <v>307</v>
      </c>
      <c r="D112" s="213" t="s">
        <v>157</v>
      </c>
      <c r="E112" s="214" t="s">
        <v>1238</v>
      </c>
      <c r="F112" s="215" t="s">
        <v>1239</v>
      </c>
      <c r="G112" s="216" t="s">
        <v>235</v>
      </c>
      <c r="H112" s="217">
        <v>10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170</v>
      </c>
      <c r="AT112" s="224" t="s">
        <v>157</v>
      </c>
      <c r="AU112" s="224" t="s">
        <v>80</v>
      </c>
      <c r="AY112" s="18" t="s">
        <v>154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170</v>
      </c>
      <c r="BM112" s="224" t="s">
        <v>392</v>
      </c>
    </row>
    <row r="113" s="2" customFormat="1">
      <c r="A113" s="39"/>
      <c r="B113" s="40"/>
      <c r="C113" s="41"/>
      <c r="D113" s="226" t="s">
        <v>164</v>
      </c>
      <c r="E113" s="41"/>
      <c r="F113" s="227" t="s">
        <v>1239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164</v>
      </c>
      <c r="AU113" s="18" t="s">
        <v>80</v>
      </c>
    </row>
    <row r="114" s="2" customFormat="1" ht="16.5" customHeight="1">
      <c r="A114" s="39"/>
      <c r="B114" s="40"/>
      <c r="C114" s="213" t="s">
        <v>315</v>
      </c>
      <c r="D114" s="213" t="s">
        <v>157</v>
      </c>
      <c r="E114" s="214" t="s">
        <v>1240</v>
      </c>
      <c r="F114" s="215" t="s">
        <v>1241</v>
      </c>
      <c r="G114" s="216" t="s">
        <v>610</v>
      </c>
      <c r="H114" s="217">
        <v>33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157</v>
      </c>
      <c r="AU114" s="224" t="s">
        <v>80</v>
      </c>
      <c r="AY114" s="18" t="s">
        <v>154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170</v>
      </c>
      <c r="BM114" s="224" t="s">
        <v>407</v>
      </c>
    </row>
    <row r="115" s="2" customFormat="1">
      <c r="A115" s="39"/>
      <c r="B115" s="40"/>
      <c r="C115" s="41"/>
      <c r="D115" s="226" t="s">
        <v>164</v>
      </c>
      <c r="E115" s="41"/>
      <c r="F115" s="227" t="s">
        <v>1241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80</v>
      </c>
    </row>
    <row r="116" s="2" customFormat="1" ht="16.5" customHeight="1">
      <c r="A116" s="39"/>
      <c r="B116" s="40"/>
      <c r="C116" s="213" t="s">
        <v>8</v>
      </c>
      <c r="D116" s="213" t="s">
        <v>157</v>
      </c>
      <c r="E116" s="214" t="s">
        <v>1242</v>
      </c>
      <c r="F116" s="215" t="s">
        <v>1243</v>
      </c>
      <c r="G116" s="216" t="s">
        <v>610</v>
      </c>
      <c r="H116" s="217">
        <v>25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157</v>
      </c>
      <c r="AU116" s="224" t="s">
        <v>80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170</v>
      </c>
      <c r="BM116" s="224" t="s">
        <v>419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1243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80</v>
      </c>
    </row>
    <row r="118" s="2" customFormat="1" ht="16.5" customHeight="1">
      <c r="A118" s="39"/>
      <c r="B118" s="40"/>
      <c r="C118" s="213" t="s">
        <v>326</v>
      </c>
      <c r="D118" s="213" t="s">
        <v>157</v>
      </c>
      <c r="E118" s="214" t="s">
        <v>1244</v>
      </c>
      <c r="F118" s="215" t="s">
        <v>1245</v>
      </c>
      <c r="G118" s="216" t="s">
        <v>610</v>
      </c>
      <c r="H118" s="217">
        <v>10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157</v>
      </c>
      <c r="AU118" s="224" t="s">
        <v>80</v>
      </c>
      <c r="AY118" s="18" t="s">
        <v>154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170</v>
      </c>
      <c r="BM118" s="224" t="s">
        <v>434</v>
      </c>
    </row>
    <row r="119" s="2" customFormat="1">
      <c r="A119" s="39"/>
      <c r="B119" s="40"/>
      <c r="C119" s="41"/>
      <c r="D119" s="226" t="s">
        <v>164</v>
      </c>
      <c r="E119" s="41"/>
      <c r="F119" s="227" t="s">
        <v>1246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164</v>
      </c>
      <c r="AU119" s="18" t="s">
        <v>80</v>
      </c>
    </row>
    <row r="120" s="2" customFormat="1" ht="16.5" customHeight="1">
      <c r="A120" s="39"/>
      <c r="B120" s="40"/>
      <c r="C120" s="213" t="s">
        <v>330</v>
      </c>
      <c r="D120" s="213" t="s">
        <v>157</v>
      </c>
      <c r="E120" s="214" t="s">
        <v>1247</v>
      </c>
      <c r="F120" s="215" t="s">
        <v>1248</v>
      </c>
      <c r="G120" s="216" t="s">
        <v>235</v>
      </c>
      <c r="H120" s="217">
        <v>20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157</v>
      </c>
      <c r="AU120" s="224" t="s">
        <v>80</v>
      </c>
      <c r="AY120" s="18" t="s">
        <v>154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170</v>
      </c>
      <c r="BM120" s="224" t="s">
        <v>447</v>
      </c>
    </row>
    <row r="121" s="2" customFormat="1">
      <c r="A121" s="39"/>
      <c r="B121" s="40"/>
      <c r="C121" s="41"/>
      <c r="D121" s="226" t="s">
        <v>164</v>
      </c>
      <c r="E121" s="41"/>
      <c r="F121" s="227" t="s">
        <v>1248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80</v>
      </c>
    </row>
    <row r="122" s="2" customFormat="1" ht="16.5" customHeight="1">
      <c r="A122" s="39"/>
      <c r="B122" s="40"/>
      <c r="C122" s="213" t="s">
        <v>336</v>
      </c>
      <c r="D122" s="213" t="s">
        <v>157</v>
      </c>
      <c r="E122" s="214" t="s">
        <v>1249</v>
      </c>
      <c r="F122" s="215" t="s">
        <v>1250</v>
      </c>
      <c r="G122" s="216" t="s">
        <v>1251</v>
      </c>
      <c r="H122" s="217">
        <v>150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80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461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1250</v>
      </c>
      <c r="G123" s="41"/>
      <c r="H123" s="41"/>
      <c r="I123" s="228"/>
      <c r="J123" s="41"/>
      <c r="K123" s="41"/>
      <c r="L123" s="45"/>
      <c r="M123" s="265"/>
      <c r="N123" s="266"/>
      <c r="O123" s="267"/>
      <c r="P123" s="267"/>
      <c r="Q123" s="267"/>
      <c r="R123" s="267"/>
      <c r="S123" s="267"/>
      <c r="T123" s="268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80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kNLUdPei14p/M8TMGWvgRp9Znec2xTtw6P2iC9qcSy6kTBF5WEMTj4ccrlfv8/rYhYw93WcMh+kEp5j1hSi0aw==" hashValue="UfQ5RIjKJ/X54JJ+OzLSORUJNnwFuq/xZzEsyCtXLuLBE8d7iyES/CgEFmYb+qO372Mp2ynmGEKAqhRDlX7/XQ==" algorithmName="SHA-512" password="CC35"/>
  <autoFilter ref="C85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1184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1252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ROUND((SUM(BE86:BE115)),  2)</f>
        <v>0</v>
      </c>
      <c r="G35" s="39"/>
      <c r="H35" s="39"/>
      <c r="I35" s="158">
        <v>0.20999999999999999</v>
      </c>
      <c r="J35" s="157">
        <f>ROUND(((SUM(BE86:BE115))*I35),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ROUND((SUM(BF86:BF115)),  2)</f>
        <v>0</v>
      </c>
      <c r="G36" s="39"/>
      <c r="H36" s="39"/>
      <c r="I36" s="158">
        <v>0.14999999999999999</v>
      </c>
      <c r="J36" s="157">
        <f>ROUND(((SUM(BF86:BF115))*I36),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ROUND((SUM(BG86:BG115)),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ROUND((SUM(BH86:BH115)),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ROUND((SUM(BI86:BI115)),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006-PZA - Vzduchotechnika - připojení zařízení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1253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138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BUDOVY PCHO PRO UMÍSTĚNÍ ARCHÍVU V 1.P.P.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127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1184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900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006-PZA - Vzduchotechnika - připojení zařízení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 xml:space="preserve"> </v>
      </c>
      <c r="G80" s="41"/>
      <c r="H80" s="41"/>
      <c r="I80" s="33" t="s">
        <v>23</v>
      </c>
      <c r="J80" s="73" t="str">
        <f>IF(J14="","",J14)</f>
        <v>23. 2. 2022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E17</f>
        <v>Nemocnice ve Frýdku - Místku, p.o.</v>
      </c>
      <c r="G82" s="41"/>
      <c r="H82" s="41"/>
      <c r="I82" s="33" t="s">
        <v>31</v>
      </c>
      <c r="J82" s="37" t="str">
        <f>E23</f>
        <v>FORSING projekt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Jindřich Jansa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139</v>
      </c>
      <c r="D85" s="189" t="s">
        <v>57</v>
      </c>
      <c r="E85" s="189" t="s">
        <v>53</v>
      </c>
      <c r="F85" s="189" t="s">
        <v>54</v>
      </c>
      <c r="G85" s="189" t="s">
        <v>140</v>
      </c>
      <c r="H85" s="189" t="s">
        <v>141</v>
      </c>
      <c r="I85" s="189" t="s">
        <v>142</v>
      </c>
      <c r="J85" s="189" t="s">
        <v>131</v>
      </c>
      <c r="K85" s="190" t="s">
        <v>143</v>
      </c>
      <c r="L85" s="191"/>
      <c r="M85" s="93" t="s">
        <v>19</v>
      </c>
      <c r="N85" s="94" t="s">
        <v>42</v>
      </c>
      <c r="O85" s="94" t="s">
        <v>144</v>
      </c>
      <c r="P85" s="94" t="s">
        <v>145</v>
      </c>
      <c r="Q85" s="94" t="s">
        <v>146</v>
      </c>
      <c r="R85" s="94" t="s">
        <v>147</v>
      </c>
      <c r="S85" s="94" t="s">
        <v>148</v>
      </c>
      <c r="T85" s="95" t="s">
        <v>149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132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909</v>
      </c>
      <c r="F87" s="200" t="s">
        <v>1254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SUM(P88:P115)</f>
        <v>0</v>
      </c>
      <c r="Q87" s="205"/>
      <c r="R87" s="206">
        <f>SUM(R88:R115)</f>
        <v>0</v>
      </c>
      <c r="S87" s="205"/>
      <c r="T87" s="207">
        <f>SUM(T88:T115)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80</v>
      </c>
      <c r="AT87" s="209" t="s">
        <v>71</v>
      </c>
      <c r="AU87" s="209" t="s">
        <v>72</v>
      </c>
      <c r="AY87" s="208" t="s">
        <v>154</v>
      </c>
      <c r="BK87" s="210">
        <f>SUM(BK88:BK115)</f>
        <v>0</v>
      </c>
    </row>
    <row r="88" s="2" customFormat="1" ht="16.5" customHeight="1">
      <c r="A88" s="39"/>
      <c r="B88" s="40"/>
      <c r="C88" s="213" t="s">
        <v>80</v>
      </c>
      <c r="D88" s="213" t="s">
        <v>157</v>
      </c>
      <c r="E88" s="214" t="s">
        <v>1214</v>
      </c>
      <c r="F88" s="215" t="s">
        <v>1255</v>
      </c>
      <c r="G88" s="216" t="s">
        <v>760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170</v>
      </c>
      <c r="AT88" s="224" t="s">
        <v>157</v>
      </c>
      <c r="AU88" s="224" t="s">
        <v>80</v>
      </c>
      <c r="AY88" s="18" t="s">
        <v>154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170</v>
      </c>
      <c r="BM88" s="224" t="s">
        <v>82</v>
      </c>
    </row>
    <row r="89" s="2" customFormat="1">
      <c r="A89" s="39"/>
      <c r="B89" s="40"/>
      <c r="C89" s="41"/>
      <c r="D89" s="226" t="s">
        <v>164</v>
      </c>
      <c r="E89" s="41"/>
      <c r="F89" s="227" t="s">
        <v>1255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164</v>
      </c>
      <c r="AU89" s="18" t="s">
        <v>80</v>
      </c>
    </row>
    <row r="90" s="2" customFormat="1" ht="16.5" customHeight="1">
      <c r="A90" s="39"/>
      <c r="B90" s="40"/>
      <c r="C90" s="213" t="s">
        <v>82</v>
      </c>
      <c r="D90" s="213" t="s">
        <v>157</v>
      </c>
      <c r="E90" s="214" t="s">
        <v>1216</v>
      </c>
      <c r="F90" s="215" t="s">
        <v>1256</v>
      </c>
      <c r="G90" s="216" t="s">
        <v>610</v>
      </c>
      <c r="H90" s="217">
        <v>100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170</v>
      </c>
      <c r="AT90" s="224" t="s">
        <v>157</v>
      </c>
      <c r="AU90" s="224" t="s">
        <v>80</v>
      </c>
      <c r="AY90" s="18" t="s">
        <v>154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170</v>
      </c>
      <c r="BM90" s="224" t="s">
        <v>170</v>
      </c>
    </row>
    <row r="91" s="2" customFormat="1">
      <c r="A91" s="39"/>
      <c r="B91" s="40"/>
      <c r="C91" s="41"/>
      <c r="D91" s="226" t="s">
        <v>164</v>
      </c>
      <c r="E91" s="41"/>
      <c r="F91" s="227" t="s">
        <v>1256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164</v>
      </c>
      <c r="AU91" s="18" t="s">
        <v>80</v>
      </c>
    </row>
    <row r="92" s="2" customFormat="1">
      <c r="A92" s="39"/>
      <c r="B92" s="40"/>
      <c r="C92" s="41"/>
      <c r="D92" s="226" t="s">
        <v>1257</v>
      </c>
      <c r="E92" s="41"/>
      <c r="F92" s="282" t="s">
        <v>1258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1257</v>
      </c>
      <c r="AU92" s="18" t="s">
        <v>80</v>
      </c>
    </row>
    <row r="93" s="2" customFormat="1" ht="16.5" customHeight="1">
      <c r="A93" s="39"/>
      <c r="B93" s="40"/>
      <c r="C93" s="213" t="s">
        <v>177</v>
      </c>
      <c r="D93" s="213" t="s">
        <v>157</v>
      </c>
      <c r="E93" s="214" t="s">
        <v>1218</v>
      </c>
      <c r="F93" s="215" t="s">
        <v>1259</v>
      </c>
      <c r="G93" s="216" t="s">
        <v>610</v>
      </c>
      <c r="H93" s="217">
        <v>90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157</v>
      </c>
      <c r="AU93" s="224" t="s">
        <v>80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170</v>
      </c>
      <c r="BM93" s="224" t="s">
        <v>194</v>
      </c>
    </row>
    <row r="94" s="2" customFormat="1">
      <c r="A94" s="39"/>
      <c r="B94" s="40"/>
      <c r="C94" s="41"/>
      <c r="D94" s="226" t="s">
        <v>164</v>
      </c>
      <c r="E94" s="41"/>
      <c r="F94" s="227" t="s">
        <v>1259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80</v>
      </c>
    </row>
    <row r="95" s="2" customFormat="1" ht="16.5" customHeight="1">
      <c r="A95" s="39"/>
      <c r="B95" s="40"/>
      <c r="C95" s="213" t="s">
        <v>170</v>
      </c>
      <c r="D95" s="213" t="s">
        <v>157</v>
      </c>
      <c r="E95" s="214" t="s">
        <v>1221</v>
      </c>
      <c r="F95" s="215" t="s">
        <v>1260</v>
      </c>
      <c r="G95" s="216" t="s">
        <v>610</v>
      </c>
      <c r="H95" s="217">
        <v>190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157</v>
      </c>
      <c r="AU95" s="224" t="s">
        <v>80</v>
      </c>
      <c r="AY95" s="18" t="s">
        <v>154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170</v>
      </c>
      <c r="BM95" s="224" t="s">
        <v>204</v>
      </c>
    </row>
    <row r="96" s="2" customFormat="1">
      <c r="A96" s="39"/>
      <c r="B96" s="40"/>
      <c r="C96" s="41"/>
      <c r="D96" s="226" t="s">
        <v>164</v>
      </c>
      <c r="E96" s="41"/>
      <c r="F96" s="227" t="s">
        <v>1261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80</v>
      </c>
    </row>
    <row r="97" s="2" customFormat="1">
      <c r="A97" s="39"/>
      <c r="B97" s="40"/>
      <c r="C97" s="41"/>
      <c r="D97" s="226" t="s">
        <v>1257</v>
      </c>
      <c r="E97" s="41"/>
      <c r="F97" s="282" t="s">
        <v>1262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1257</v>
      </c>
      <c r="AU97" s="18" t="s">
        <v>80</v>
      </c>
    </row>
    <row r="98" s="2" customFormat="1" ht="16.5" customHeight="1">
      <c r="A98" s="39"/>
      <c r="B98" s="40"/>
      <c r="C98" s="213" t="s">
        <v>153</v>
      </c>
      <c r="D98" s="213" t="s">
        <v>157</v>
      </c>
      <c r="E98" s="214" t="s">
        <v>1223</v>
      </c>
      <c r="F98" s="215" t="s">
        <v>1263</v>
      </c>
      <c r="G98" s="216" t="s">
        <v>610</v>
      </c>
      <c r="H98" s="217">
        <v>40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157</v>
      </c>
      <c r="AU98" s="224" t="s">
        <v>80</v>
      </c>
      <c r="AY98" s="18" t="s">
        <v>154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170</v>
      </c>
      <c r="BM98" s="224" t="s">
        <v>286</v>
      </c>
    </row>
    <row r="99" s="2" customFormat="1">
      <c r="A99" s="39"/>
      <c r="B99" s="40"/>
      <c r="C99" s="41"/>
      <c r="D99" s="226" t="s">
        <v>164</v>
      </c>
      <c r="E99" s="41"/>
      <c r="F99" s="227" t="s">
        <v>1264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164</v>
      </c>
      <c r="AU99" s="18" t="s">
        <v>80</v>
      </c>
    </row>
    <row r="100" s="2" customFormat="1" ht="16.5" customHeight="1">
      <c r="A100" s="39"/>
      <c r="B100" s="40"/>
      <c r="C100" s="213" t="s">
        <v>194</v>
      </c>
      <c r="D100" s="213" t="s">
        <v>157</v>
      </c>
      <c r="E100" s="214" t="s">
        <v>1232</v>
      </c>
      <c r="F100" s="215" t="s">
        <v>1265</v>
      </c>
      <c r="G100" s="216" t="s">
        <v>760</v>
      </c>
      <c r="H100" s="217">
        <v>6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157</v>
      </c>
      <c r="AU100" s="224" t="s">
        <v>80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170</v>
      </c>
      <c r="BM100" s="224" t="s">
        <v>300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1265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80</v>
      </c>
    </row>
    <row r="102" s="2" customFormat="1" ht="16.5" customHeight="1">
      <c r="A102" s="39"/>
      <c r="B102" s="40"/>
      <c r="C102" s="213" t="s">
        <v>199</v>
      </c>
      <c r="D102" s="213" t="s">
        <v>157</v>
      </c>
      <c r="E102" s="214" t="s">
        <v>1234</v>
      </c>
      <c r="F102" s="215" t="s">
        <v>1250</v>
      </c>
      <c r="G102" s="216" t="s">
        <v>1251</v>
      </c>
      <c r="H102" s="217">
        <v>60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157</v>
      </c>
      <c r="AU102" s="224" t="s">
        <v>80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170</v>
      </c>
      <c r="BM102" s="224" t="s">
        <v>315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1250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80</v>
      </c>
    </row>
    <row r="104" s="2" customFormat="1" ht="16.5" customHeight="1">
      <c r="A104" s="39"/>
      <c r="B104" s="40"/>
      <c r="C104" s="213" t="s">
        <v>204</v>
      </c>
      <c r="D104" s="213" t="s">
        <v>157</v>
      </c>
      <c r="E104" s="214" t="s">
        <v>1236</v>
      </c>
      <c r="F104" s="215" t="s">
        <v>1266</v>
      </c>
      <c r="G104" s="216" t="s">
        <v>493</v>
      </c>
      <c r="H104" s="217">
        <v>4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157</v>
      </c>
      <c r="AU104" s="224" t="s">
        <v>80</v>
      </c>
      <c r="AY104" s="18" t="s">
        <v>154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170</v>
      </c>
      <c r="BM104" s="224" t="s">
        <v>326</v>
      </c>
    </row>
    <row r="105" s="2" customFormat="1">
      <c r="A105" s="39"/>
      <c r="B105" s="40"/>
      <c r="C105" s="41"/>
      <c r="D105" s="226" t="s">
        <v>164</v>
      </c>
      <c r="E105" s="41"/>
      <c r="F105" s="227" t="s">
        <v>1266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80</v>
      </c>
    </row>
    <row r="106" s="2" customFormat="1" ht="16.5" customHeight="1">
      <c r="A106" s="39"/>
      <c r="B106" s="40"/>
      <c r="C106" s="213" t="s">
        <v>212</v>
      </c>
      <c r="D106" s="213" t="s">
        <v>157</v>
      </c>
      <c r="E106" s="214" t="s">
        <v>1238</v>
      </c>
      <c r="F106" s="215" t="s">
        <v>1267</v>
      </c>
      <c r="G106" s="216" t="s">
        <v>493</v>
      </c>
      <c r="H106" s="217">
        <v>4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157</v>
      </c>
      <c r="AU106" s="224" t="s">
        <v>80</v>
      </c>
      <c r="AY106" s="18" t="s">
        <v>154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170</v>
      </c>
      <c r="BM106" s="224" t="s">
        <v>336</v>
      </c>
    </row>
    <row r="107" s="2" customFormat="1">
      <c r="A107" s="39"/>
      <c r="B107" s="40"/>
      <c r="C107" s="41"/>
      <c r="D107" s="226" t="s">
        <v>164</v>
      </c>
      <c r="E107" s="41"/>
      <c r="F107" s="227" t="s">
        <v>1267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80</v>
      </c>
    </row>
    <row r="108" s="2" customFormat="1" ht="16.5" customHeight="1">
      <c r="A108" s="39"/>
      <c r="B108" s="40"/>
      <c r="C108" s="213" t="s">
        <v>286</v>
      </c>
      <c r="D108" s="213" t="s">
        <v>157</v>
      </c>
      <c r="E108" s="214" t="s">
        <v>1240</v>
      </c>
      <c r="F108" s="215" t="s">
        <v>1268</v>
      </c>
      <c r="G108" s="216" t="s">
        <v>493</v>
      </c>
      <c r="H108" s="217">
        <v>3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157</v>
      </c>
      <c r="AU108" s="224" t="s">
        <v>80</v>
      </c>
      <c r="AY108" s="18" t="s">
        <v>154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170</v>
      </c>
      <c r="BM108" s="224" t="s">
        <v>352</v>
      </c>
    </row>
    <row r="109" s="2" customFormat="1">
      <c r="A109" s="39"/>
      <c r="B109" s="40"/>
      <c r="C109" s="41"/>
      <c r="D109" s="226" t="s">
        <v>164</v>
      </c>
      <c r="E109" s="41"/>
      <c r="F109" s="227" t="s">
        <v>1268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164</v>
      </c>
      <c r="AU109" s="18" t="s">
        <v>80</v>
      </c>
    </row>
    <row r="110" s="2" customFormat="1" ht="16.5" customHeight="1">
      <c r="A110" s="39"/>
      <c r="B110" s="40"/>
      <c r="C110" s="213" t="s">
        <v>294</v>
      </c>
      <c r="D110" s="213" t="s">
        <v>157</v>
      </c>
      <c r="E110" s="214" t="s">
        <v>1242</v>
      </c>
      <c r="F110" s="215" t="s">
        <v>1269</v>
      </c>
      <c r="G110" s="216" t="s">
        <v>493</v>
      </c>
      <c r="H110" s="217">
        <v>2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157</v>
      </c>
      <c r="AU110" s="224" t="s">
        <v>80</v>
      </c>
      <c r="AY110" s="18" t="s">
        <v>154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170</v>
      </c>
      <c r="BM110" s="224" t="s">
        <v>365</v>
      </c>
    </row>
    <row r="111" s="2" customFormat="1">
      <c r="A111" s="39"/>
      <c r="B111" s="40"/>
      <c r="C111" s="41"/>
      <c r="D111" s="226" t="s">
        <v>164</v>
      </c>
      <c r="E111" s="41"/>
      <c r="F111" s="227" t="s">
        <v>1269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80</v>
      </c>
    </row>
    <row r="112" s="2" customFormat="1" ht="16.5" customHeight="1">
      <c r="A112" s="39"/>
      <c r="B112" s="40"/>
      <c r="C112" s="213" t="s">
        <v>300</v>
      </c>
      <c r="D112" s="213" t="s">
        <v>157</v>
      </c>
      <c r="E112" s="214" t="s">
        <v>1244</v>
      </c>
      <c r="F112" s="215" t="s">
        <v>1270</v>
      </c>
      <c r="G112" s="216" t="s">
        <v>760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170</v>
      </c>
      <c r="AT112" s="224" t="s">
        <v>157</v>
      </c>
      <c r="AU112" s="224" t="s">
        <v>80</v>
      </c>
      <c r="AY112" s="18" t="s">
        <v>154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170</v>
      </c>
      <c r="BM112" s="224" t="s">
        <v>377</v>
      </c>
    </row>
    <row r="113" s="2" customFormat="1">
      <c r="A113" s="39"/>
      <c r="B113" s="40"/>
      <c r="C113" s="41"/>
      <c r="D113" s="226" t="s">
        <v>164</v>
      </c>
      <c r="E113" s="41"/>
      <c r="F113" s="227" t="s">
        <v>1270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164</v>
      </c>
      <c r="AU113" s="18" t="s">
        <v>80</v>
      </c>
    </row>
    <row r="114" s="2" customFormat="1" ht="16.5" customHeight="1">
      <c r="A114" s="39"/>
      <c r="B114" s="40"/>
      <c r="C114" s="213" t="s">
        <v>307</v>
      </c>
      <c r="D114" s="213" t="s">
        <v>157</v>
      </c>
      <c r="E114" s="214" t="s">
        <v>1247</v>
      </c>
      <c r="F114" s="215" t="s">
        <v>1271</v>
      </c>
      <c r="G114" s="216" t="s">
        <v>493</v>
      </c>
      <c r="H114" s="217">
        <v>15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157</v>
      </c>
      <c r="AU114" s="224" t="s">
        <v>80</v>
      </c>
      <c r="AY114" s="18" t="s">
        <v>154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170</v>
      </c>
      <c r="BM114" s="224" t="s">
        <v>392</v>
      </c>
    </row>
    <row r="115" s="2" customFormat="1">
      <c r="A115" s="39"/>
      <c r="B115" s="40"/>
      <c r="C115" s="41"/>
      <c r="D115" s="226" t="s">
        <v>164</v>
      </c>
      <c r="E115" s="41"/>
      <c r="F115" s="227" t="s">
        <v>1271</v>
      </c>
      <c r="G115" s="41"/>
      <c r="H115" s="41"/>
      <c r="I115" s="228"/>
      <c r="J115" s="41"/>
      <c r="K115" s="41"/>
      <c r="L115" s="45"/>
      <c r="M115" s="265"/>
      <c r="N115" s="266"/>
      <c r="O115" s="267"/>
      <c r="P115" s="267"/>
      <c r="Q115" s="267"/>
      <c r="R115" s="267"/>
      <c r="S115" s="267"/>
      <c r="T115" s="268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80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T+WUudFzt6B60itE4iW7+rjTl1NpbWU3/x9QCLUctb742KnPf8qsZx6UUVTFhJL3KPpA181de7FS0EBQ6N+O/g==" hashValue="7u5G9XXguOb5fqm/FKSsNvDJrVYMoSGEUdadjI1WQ1W4MmR2BJ7k8A4Mm+EJlkDjCUO+taEU9mHQzOsnufzoBw==" algorithmName="SHA-512" password="CC35"/>
  <autoFilter ref="C85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1272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1273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1274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1275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1276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1277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1278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1279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1280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1281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1282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79</v>
      </c>
      <c r="F18" s="294" t="s">
        <v>1283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1284</v>
      </c>
      <c r="F19" s="294" t="s">
        <v>1285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1286</v>
      </c>
      <c r="F20" s="294" t="s">
        <v>1287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1288</v>
      </c>
      <c r="F21" s="294" t="s">
        <v>78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1289</v>
      </c>
      <c r="F22" s="294" t="s">
        <v>958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94</v>
      </c>
      <c r="F23" s="294" t="s">
        <v>1290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1291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1292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1293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1294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1295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1296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1297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1298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1299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139</v>
      </c>
      <c r="F36" s="294"/>
      <c r="G36" s="294" t="s">
        <v>1300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1301</v>
      </c>
      <c r="F37" s="294"/>
      <c r="G37" s="294" t="s">
        <v>1302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1303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1304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140</v>
      </c>
      <c r="F40" s="294"/>
      <c r="G40" s="294" t="s">
        <v>1305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141</v>
      </c>
      <c r="F41" s="294"/>
      <c r="G41" s="294" t="s">
        <v>1306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1307</v>
      </c>
      <c r="F42" s="294"/>
      <c r="G42" s="294" t="s">
        <v>1308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1309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1310</v>
      </c>
      <c r="F44" s="294"/>
      <c r="G44" s="294" t="s">
        <v>1311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143</v>
      </c>
      <c r="F45" s="294"/>
      <c r="G45" s="294" t="s">
        <v>1312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1313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1314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1315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1316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1317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1318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1319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1320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1321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1322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1323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1324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1325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1326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1327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1328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1329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1330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1331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1332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1333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1334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1335</v>
      </c>
      <c r="D76" s="312"/>
      <c r="E76" s="312"/>
      <c r="F76" s="312" t="s">
        <v>1336</v>
      </c>
      <c r="G76" s="313"/>
      <c r="H76" s="312" t="s">
        <v>54</v>
      </c>
      <c r="I76" s="312" t="s">
        <v>57</v>
      </c>
      <c r="J76" s="312" t="s">
        <v>1337</v>
      </c>
      <c r="K76" s="311"/>
    </row>
    <row r="77" s="1" customFormat="1" ht="17.25" customHeight="1">
      <c r="B77" s="309"/>
      <c r="C77" s="314" t="s">
        <v>1338</v>
      </c>
      <c r="D77" s="314"/>
      <c r="E77" s="314"/>
      <c r="F77" s="315" t="s">
        <v>1339</v>
      </c>
      <c r="G77" s="316"/>
      <c r="H77" s="314"/>
      <c r="I77" s="314"/>
      <c r="J77" s="314" t="s">
        <v>1340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1341</v>
      </c>
      <c r="G79" s="321"/>
      <c r="H79" s="297" t="s">
        <v>1342</v>
      </c>
      <c r="I79" s="297" t="s">
        <v>1343</v>
      </c>
      <c r="J79" s="297">
        <v>20</v>
      </c>
      <c r="K79" s="311"/>
    </row>
    <row r="80" s="1" customFormat="1" ht="15" customHeight="1">
      <c r="B80" s="309"/>
      <c r="C80" s="297" t="s">
        <v>1344</v>
      </c>
      <c r="D80" s="297"/>
      <c r="E80" s="297"/>
      <c r="F80" s="320" t="s">
        <v>1341</v>
      </c>
      <c r="G80" s="321"/>
      <c r="H80" s="297" t="s">
        <v>1345</v>
      </c>
      <c r="I80" s="297" t="s">
        <v>1343</v>
      </c>
      <c r="J80" s="297">
        <v>120</v>
      </c>
      <c r="K80" s="311"/>
    </row>
    <row r="81" s="1" customFormat="1" ht="15" customHeight="1">
      <c r="B81" s="322"/>
      <c r="C81" s="297" t="s">
        <v>1346</v>
      </c>
      <c r="D81" s="297"/>
      <c r="E81" s="297"/>
      <c r="F81" s="320" t="s">
        <v>1347</v>
      </c>
      <c r="G81" s="321"/>
      <c r="H81" s="297" t="s">
        <v>1348</v>
      </c>
      <c r="I81" s="297" t="s">
        <v>1343</v>
      </c>
      <c r="J81" s="297">
        <v>50</v>
      </c>
      <c r="K81" s="311"/>
    </row>
    <row r="82" s="1" customFormat="1" ht="15" customHeight="1">
      <c r="B82" s="322"/>
      <c r="C82" s="297" t="s">
        <v>1349</v>
      </c>
      <c r="D82" s="297"/>
      <c r="E82" s="297"/>
      <c r="F82" s="320" t="s">
        <v>1341</v>
      </c>
      <c r="G82" s="321"/>
      <c r="H82" s="297" t="s">
        <v>1350</v>
      </c>
      <c r="I82" s="297" t="s">
        <v>1351</v>
      </c>
      <c r="J82" s="297"/>
      <c r="K82" s="311"/>
    </row>
    <row r="83" s="1" customFormat="1" ht="15" customHeight="1">
      <c r="B83" s="322"/>
      <c r="C83" s="323" t="s">
        <v>1352</v>
      </c>
      <c r="D83" s="323"/>
      <c r="E83" s="323"/>
      <c r="F83" s="324" t="s">
        <v>1347</v>
      </c>
      <c r="G83" s="323"/>
      <c r="H83" s="323" t="s">
        <v>1353</v>
      </c>
      <c r="I83" s="323" t="s">
        <v>1343</v>
      </c>
      <c r="J83" s="323">
        <v>15</v>
      </c>
      <c r="K83" s="311"/>
    </row>
    <row r="84" s="1" customFormat="1" ht="15" customHeight="1">
      <c r="B84" s="322"/>
      <c r="C84" s="323" t="s">
        <v>1354</v>
      </c>
      <c r="D84" s="323"/>
      <c r="E84" s="323"/>
      <c r="F84" s="324" t="s">
        <v>1347</v>
      </c>
      <c r="G84" s="323"/>
      <c r="H84" s="323" t="s">
        <v>1355</v>
      </c>
      <c r="I84" s="323" t="s">
        <v>1343</v>
      </c>
      <c r="J84" s="323">
        <v>15</v>
      </c>
      <c r="K84" s="311"/>
    </row>
    <row r="85" s="1" customFormat="1" ht="15" customHeight="1">
      <c r="B85" s="322"/>
      <c r="C85" s="323" t="s">
        <v>1356</v>
      </c>
      <c r="D85" s="323"/>
      <c r="E85" s="323"/>
      <c r="F85" s="324" t="s">
        <v>1347</v>
      </c>
      <c r="G85" s="323"/>
      <c r="H85" s="323" t="s">
        <v>1357</v>
      </c>
      <c r="I85" s="323" t="s">
        <v>1343</v>
      </c>
      <c r="J85" s="323">
        <v>20</v>
      </c>
      <c r="K85" s="311"/>
    </row>
    <row r="86" s="1" customFormat="1" ht="15" customHeight="1">
      <c r="B86" s="322"/>
      <c r="C86" s="323" t="s">
        <v>1358</v>
      </c>
      <c r="D86" s="323"/>
      <c r="E86" s="323"/>
      <c r="F86" s="324" t="s">
        <v>1347</v>
      </c>
      <c r="G86" s="323"/>
      <c r="H86" s="323" t="s">
        <v>1359</v>
      </c>
      <c r="I86" s="323" t="s">
        <v>1343</v>
      </c>
      <c r="J86" s="323">
        <v>20</v>
      </c>
      <c r="K86" s="311"/>
    </row>
    <row r="87" s="1" customFormat="1" ht="15" customHeight="1">
      <c r="B87" s="322"/>
      <c r="C87" s="297" t="s">
        <v>1360</v>
      </c>
      <c r="D87" s="297"/>
      <c r="E87" s="297"/>
      <c r="F87" s="320" t="s">
        <v>1347</v>
      </c>
      <c r="G87" s="321"/>
      <c r="H87" s="297" t="s">
        <v>1361</v>
      </c>
      <c r="I87" s="297" t="s">
        <v>1343</v>
      </c>
      <c r="J87" s="297">
        <v>50</v>
      </c>
      <c r="K87" s="311"/>
    </row>
    <row r="88" s="1" customFormat="1" ht="15" customHeight="1">
      <c r="B88" s="322"/>
      <c r="C88" s="297" t="s">
        <v>1362</v>
      </c>
      <c r="D88" s="297"/>
      <c r="E88" s="297"/>
      <c r="F88" s="320" t="s">
        <v>1347</v>
      </c>
      <c r="G88" s="321"/>
      <c r="H88" s="297" t="s">
        <v>1363</v>
      </c>
      <c r="I88" s="297" t="s">
        <v>1343</v>
      </c>
      <c r="J88" s="297">
        <v>20</v>
      </c>
      <c r="K88" s="311"/>
    </row>
    <row r="89" s="1" customFormat="1" ht="15" customHeight="1">
      <c r="B89" s="322"/>
      <c r="C89" s="297" t="s">
        <v>1364</v>
      </c>
      <c r="D89" s="297"/>
      <c r="E89" s="297"/>
      <c r="F89" s="320" t="s">
        <v>1347</v>
      </c>
      <c r="G89" s="321"/>
      <c r="H89" s="297" t="s">
        <v>1365</v>
      </c>
      <c r="I89" s="297" t="s">
        <v>1343</v>
      </c>
      <c r="J89" s="297">
        <v>20</v>
      </c>
      <c r="K89" s="311"/>
    </row>
    <row r="90" s="1" customFormat="1" ht="15" customHeight="1">
      <c r="B90" s="322"/>
      <c r="C90" s="297" t="s">
        <v>1366</v>
      </c>
      <c r="D90" s="297"/>
      <c r="E90" s="297"/>
      <c r="F90" s="320" t="s">
        <v>1347</v>
      </c>
      <c r="G90" s="321"/>
      <c r="H90" s="297" t="s">
        <v>1367</v>
      </c>
      <c r="I90" s="297" t="s">
        <v>1343</v>
      </c>
      <c r="J90" s="297">
        <v>50</v>
      </c>
      <c r="K90" s="311"/>
    </row>
    <row r="91" s="1" customFormat="1" ht="15" customHeight="1">
      <c r="B91" s="322"/>
      <c r="C91" s="297" t="s">
        <v>1368</v>
      </c>
      <c r="D91" s="297"/>
      <c r="E91" s="297"/>
      <c r="F91" s="320" t="s">
        <v>1347</v>
      </c>
      <c r="G91" s="321"/>
      <c r="H91" s="297" t="s">
        <v>1368</v>
      </c>
      <c r="I91" s="297" t="s">
        <v>1343</v>
      </c>
      <c r="J91" s="297">
        <v>50</v>
      </c>
      <c r="K91" s="311"/>
    </row>
    <row r="92" s="1" customFormat="1" ht="15" customHeight="1">
      <c r="B92" s="322"/>
      <c r="C92" s="297" t="s">
        <v>1369</v>
      </c>
      <c r="D92" s="297"/>
      <c r="E92" s="297"/>
      <c r="F92" s="320" t="s">
        <v>1347</v>
      </c>
      <c r="G92" s="321"/>
      <c r="H92" s="297" t="s">
        <v>1370</v>
      </c>
      <c r="I92" s="297" t="s">
        <v>1343</v>
      </c>
      <c r="J92" s="297">
        <v>255</v>
      </c>
      <c r="K92" s="311"/>
    </row>
    <row r="93" s="1" customFormat="1" ht="15" customHeight="1">
      <c r="B93" s="322"/>
      <c r="C93" s="297" t="s">
        <v>1371</v>
      </c>
      <c r="D93" s="297"/>
      <c r="E93" s="297"/>
      <c r="F93" s="320" t="s">
        <v>1341</v>
      </c>
      <c r="G93" s="321"/>
      <c r="H93" s="297" t="s">
        <v>1372</v>
      </c>
      <c r="I93" s="297" t="s">
        <v>1373</v>
      </c>
      <c r="J93" s="297"/>
      <c r="K93" s="311"/>
    </row>
    <row r="94" s="1" customFormat="1" ht="15" customHeight="1">
      <c r="B94" s="322"/>
      <c r="C94" s="297" t="s">
        <v>1374</v>
      </c>
      <c r="D94" s="297"/>
      <c r="E94" s="297"/>
      <c r="F94" s="320" t="s">
        <v>1341</v>
      </c>
      <c r="G94" s="321"/>
      <c r="H94" s="297" t="s">
        <v>1375</v>
      </c>
      <c r="I94" s="297" t="s">
        <v>1376</v>
      </c>
      <c r="J94" s="297"/>
      <c r="K94" s="311"/>
    </row>
    <row r="95" s="1" customFormat="1" ht="15" customHeight="1">
      <c r="B95" s="322"/>
      <c r="C95" s="297" t="s">
        <v>1377</v>
      </c>
      <c r="D95" s="297"/>
      <c r="E95" s="297"/>
      <c r="F95" s="320" t="s">
        <v>1341</v>
      </c>
      <c r="G95" s="321"/>
      <c r="H95" s="297" t="s">
        <v>1377</v>
      </c>
      <c r="I95" s="297" t="s">
        <v>1376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1341</v>
      </c>
      <c r="G96" s="321"/>
      <c r="H96" s="297" t="s">
        <v>1378</v>
      </c>
      <c r="I96" s="297" t="s">
        <v>1376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1341</v>
      </c>
      <c r="G97" s="321"/>
      <c r="H97" s="297" t="s">
        <v>1379</v>
      </c>
      <c r="I97" s="297" t="s">
        <v>1376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1380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1335</v>
      </c>
      <c r="D103" s="312"/>
      <c r="E103" s="312"/>
      <c r="F103" s="312" t="s">
        <v>1336</v>
      </c>
      <c r="G103" s="313"/>
      <c r="H103" s="312" t="s">
        <v>54</v>
      </c>
      <c r="I103" s="312" t="s">
        <v>57</v>
      </c>
      <c r="J103" s="312" t="s">
        <v>1337</v>
      </c>
      <c r="K103" s="311"/>
    </row>
    <row r="104" s="1" customFormat="1" ht="17.25" customHeight="1">
      <c r="B104" s="309"/>
      <c r="C104" s="314" t="s">
        <v>1338</v>
      </c>
      <c r="D104" s="314"/>
      <c r="E104" s="314"/>
      <c r="F104" s="315" t="s">
        <v>1339</v>
      </c>
      <c r="G104" s="316"/>
      <c r="H104" s="314"/>
      <c r="I104" s="314"/>
      <c r="J104" s="314" t="s">
        <v>1340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1341</v>
      </c>
      <c r="G106" s="297"/>
      <c r="H106" s="297" t="s">
        <v>1381</v>
      </c>
      <c r="I106" s="297" t="s">
        <v>1343</v>
      </c>
      <c r="J106" s="297">
        <v>20</v>
      </c>
      <c r="K106" s="311"/>
    </row>
    <row r="107" s="1" customFormat="1" ht="15" customHeight="1">
      <c r="B107" s="309"/>
      <c r="C107" s="297" t="s">
        <v>1344</v>
      </c>
      <c r="D107" s="297"/>
      <c r="E107" s="297"/>
      <c r="F107" s="320" t="s">
        <v>1341</v>
      </c>
      <c r="G107" s="297"/>
      <c r="H107" s="297" t="s">
        <v>1381</v>
      </c>
      <c r="I107" s="297" t="s">
        <v>1343</v>
      </c>
      <c r="J107" s="297">
        <v>120</v>
      </c>
      <c r="K107" s="311"/>
    </row>
    <row r="108" s="1" customFormat="1" ht="15" customHeight="1">
      <c r="B108" s="322"/>
      <c r="C108" s="297" t="s">
        <v>1346</v>
      </c>
      <c r="D108" s="297"/>
      <c r="E108" s="297"/>
      <c r="F108" s="320" t="s">
        <v>1347</v>
      </c>
      <c r="G108" s="297"/>
      <c r="H108" s="297" t="s">
        <v>1381</v>
      </c>
      <c r="I108" s="297" t="s">
        <v>1343</v>
      </c>
      <c r="J108" s="297">
        <v>50</v>
      </c>
      <c r="K108" s="311"/>
    </row>
    <row r="109" s="1" customFormat="1" ht="15" customHeight="1">
      <c r="B109" s="322"/>
      <c r="C109" s="297" t="s">
        <v>1349</v>
      </c>
      <c r="D109" s="297"/>
      <c r="E109" s="297"/>
      <c r="F109" s="320" t="s">
        <v>1341</v>
      </c>
      <c r="G109" s="297"/>
      <c r="H109" s="297" t="s">
        <v>1381</v>
      </c>
      <c r="I109" s="297" t="s">
        <v>1351</v>
      </c>
      <c r="J109" s="297"/>
      <c r="K109" s="311"/>
    </row>
    <row r="110" s="1" customFormat="1" ht="15" customHeight="1">
      <c r="B110" s="322"/>
      <c r="C110" s="297" t="s">
        <v>1360</v>
      </c>
      <c r="D110" s="297"/>
      <c r="E110" s="297"/>
      <c r="F110" s="320" t="s">
        <v>1347</v>
      </c>
      <c r="G110" s="297"/>
      <c r="H110" s="297" t="s">
        <v>1381</v>
      </c>
      <c r="I110" s="297" t="s">
        <v>1343</v>
      </c>
      <c r="J110" s="297">
        <v>50</v>
      </c>
      <c r="K110" s="311"/>
    </row>
    <row r="111" s="1" customFormat="1" ht="15" customHeight="1">
      <c r="B111" s="322"/>
      <c r="C111" s="297" t="s">
        <v>1368</v>
      </c>
      <c r="D111" s="297"/>
      <c r="E111" s="297"/>
      <c r="F111" s="320" t="s">
        <v>1347</v>
      </c>
      <c r="G111" s="297"/>
      <c r="H111" s="297" t="s">
        <v>1381</v>
      </c>
      <c r="I111" s="297" t="s">
        <v>1343</v>
      </c>
      <c r="J111" s="297">
        <v>50</v>
      </c>
      <c r="K111" s="311"/>
    </row>
    <row r="112" s="1" customFormat="1" ht="15" customHeight="1">
      <c r="B112" s="322"/>
      <c r="C112" s="297" t="s">
        <v>1366</v>
      </c>
      <c r="D112" s="297"/>
      <c r="E112" s="297"/>
      <c r="F112" s="320" t="s">
        <v>1347</v>
      </c>
      <c r="G112" s="297"/>
      <c r="H112" s="297" t="s">
        <v>1381</v>
      </c>
      <c r="I112" s="297" t="s">
        <v>1343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1341</v>
      </c>
      <c r="G113" s="297"/>
      <c r="H113" s="297" t="s">
        <v>1382</v>
      </c>
      <c r="I113" s="297" t="s">
        <v>1343</v>
      </c>
      <c r="J113" s="297">
        <v>20</v>
      </c>
      <c r="K113" s="311"/>
    </row>
    <row r="114" s="1" customFormat="1" ht="15" customHeight="1">
      <c r="B114" s="322"/>
      <c r="C114" s="297" t="s">
        <v>1383</v>
      </c>
      <c r="D114" s="297"/>
      <c r="E114" s="297"/>
      <c r="F114" s="320" t="s">
        <v>1341</v>
      </c>
      <c r="G114" s="297"/>
      <c r="H114" s="297" t="s">
        <v>1384</v>
      </c>
      <c r="I114" s="297" t="s">
        <v>1343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1341</v>
      </c>
      <c r="G115" s="297"/>
      <c r="H115" s="297" t="s">
        <v>1385</v>
      </c>
      <c r="I115" s="297" t="s">
        <v>1376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1341</v>
      </c>
      <c r="G116" s="297"/>
      <c r="H116" s="297" t="s">
        <v>1386</v>
      </c>
      <c r="I116" s="297" t="s">
        <v>1376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1341</v>
      </c>
      <c r="G117" s="297"/>
      <c r="H117" s="297" t="s">
        <v>1387</v>
      </c>
      <c r="I117" s="297" t="s">
        <v>1388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1389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1335</v>
      </c>
      <c r="D123" s="312"/>
      <c r="E123" s="312"/>
      <c r="F123" s="312" t="s">
        <v>1336</v>
      </c>
      <c r="G123" s="313"/>
      <c r="H123" s="312" t="s">
        <v>54</v>
      </c>
      <c r="I123" s="312" t="s">
        <v>57</v>
      </c>
      <c r="J123" s="312" t="s">
        <v>1337</v>
      </c>
      <c r="K123" s="341"/>
    </row>
    <row r="124" s="1" customFormat="1" ht="17.25" customHeight="1">
      <c r="B124" s="340"/>
      <c r="C124" s="314" t="s">
        <v>1338</v>
      </c>
      <c r="D124" s="314"/>
      <c r="E124" s="314"/>
      <c r="F124" s="315" t="s">
        <v>1339</v>
      </c>
      <c r="G124" s="316"/>
      <c r="H124" s="314"/>
      <c r="I124" s="314"/>
      <c r="J124" s="314" t="s">
        <v>1340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1344</v>
      </c>
      <c r="D126" s="319"/>
      <c r="E126" s="319"/>
      <c r="F126" s="320" t="s">
        <v>1341</v>
      </c>
      <c r="G126" s="297"/>
      <c r="H126" s="297" t="s">
        <v>1381</v>
      </c>
      <c r="I126" s="297" t="s">
        <v>1343</v>
      </c>
      <c r="J126" s="297">
        <v>120</v>
      </c>
      <c r="K126" s="345"/>
    </row>
    <row r="127" s="1" customFormat="1" ht="15" customHeight="1">
      <c r="B127" s="342"/>
      <c r="C127" s="297" t="s">
        <v>1390</v>
      </c>
      <c r="D127" s="297"/>
      <c r="E127" s="297"/>
      <c r="F127" s="320" t="s">
        <v>1341</v>
      </c>
      <c r="G127" s="297"/>
      <c r="H127" s="297" t="s">
        <v>1391</v>
      </c>
      <c r="I127" s="297" t="s">
        <v>1343</v>
      </c>
      <c r="J127" s="297" t="s">
        <v>1392</v>
      </c>
      <c r="K127" s="345"/>
    </row>
    <row r="128" s="1" customFormat="1" ht="15" customHeight="1">
      <c r="B128" s="342"/>
      <c r="C128" s="297" t="s">
        <v>94</v>
      </c>
      <c r="D128" s="297"/>
      <c r="E128" s="297"/>
      <c r="F128" s="320" t="s">
        <v>1341</v>
      </c>
      <c r="G128" s="297"/>
      <c r="H128" s="297" t="s">
        <v>1393</v>
      </c>
      <c r="I128" s="297" t="s">
        <v>1343</v>
      </c>
      <c r="J128" s="297" t="s">
        <v>1392</v>
      </c>
      <c r="K128" s="345"/>
    </row>
    <row r="129" s="1" customFormat="1" ht="15" customHeight="1">
      <c r="B129" s="342"/>
      <c r="C129" s="297" t="s">
        <v>1352</v>
      </c>
      <c r="D129" s="297"/>
      <c r="E129" s="297"/>
      <c r="F129" s="320" t="s">
        <v>1347</v>
      </c>
      <c r="G129" s="297"/>
      <c r="H129" s="297" t="s">
        <v>1353</v>
      </c>
      <c r="I129" s="297" t="s">
        <v>1343</v>
      </c>
      <c r="J129" s="297">
        <v>15</v>
      </c>
      <c r="K129" s="345"/>
    </row>
    <row r="130" s="1" customFormat="1" ht="15" customHeight="1">
      <c r="B130" s="342"/>
      <c r="C130" s="323" t="s">
        <v>1354</v>
      </c>
      <c r="D130" s="323"/>
      <c r="E130" s="323"/>
      <c r="F130" s="324" t="s">
        <v>1347</v>
      </c>
      <c r="G130" s="323"/>
      <c r="H130" s="323" t="s">
        <v>1355</v>
      </c>
      <c r="I130" s="323" t="s">
        <v>1343</v>
      </c>
      <c r="J130" s="323">
        <v>15</v>
      </c>
      <c r="K130" s="345"/>
    </row>
    <row r="131" s="1" customFormat="1" ht="15" customHeight="1">
      <c r="B131" s="342"/>
      <c r="C131" s="323" t="s">
        <v>1356</v>
      </c>
      <c r="D131" s="323"/>
      <c r="E131" s="323"/>
      <c r="F131" s="324" t="s">
        <v>1347</v>
      </c>
      <c r="G131" s="323"/>
      <c r="H131" s="323" t="s">
        <v>1357</v>
      </c>
      <c r="I131" s="323" t="s">
        <v>1343</v>
      </c>
      <c r="J131" s="323">
        <v>20</v>
      </c>
      <c r="K131" s="345"/>
    </row>
    <row r="132" s="1" customFormat="1" ht="15" customHeight="1">
      <c r="B132" s="342"/>
      <c r="C132" s="323" t="s">
        <v>1358</v>
      </c>
      <c r="D132" s="323"/>
      <c r="E132" s="323"/>
      <c r="F132" s="324" t="s">
        <v>1347</v>
      </c>
      <c r="G132" s="323"/>
      <c r="H132" s="323" t="s">
        <v>1359</v>
      </c>
      <c r="I132" s="323" t="s">
        <v>1343</v>
      </c>
      <c r="J132" s="323">
        <v>20</v>
      </c>
      <c r="K132" s="345"/>
    </row>
    <row r="133" s="1" customFormat="1" ht="15" customHeight="1">
      <c r="B133" s="342"/>
      <c r="C133" s="297" t="s">
        <v>1346</v>
      </c>
      <c r="D133" s="297"/>
      <c r="E133" s="297"/>
      <c r="F133" s="320" t="s">
        <v>1347</v>
      </c>
      <c r="G133" s="297"/>
      <c r="H133" s="297" t="s">
        <v>1381</v>
      </c>
      <c r="I133" s="297" t="s">
        <v>1343</v>
      </c>
      <c r="J133" s="297">
        <v>50</v>
      </c>
      <c r="K133" s="345"/>
    </row>
    <row r="134" s="1" customFormat="1" ht="15" customHeight="1">
      <c r="B134" s="342"/>
      <c r="C134" s="297" t="s">
        <v>1360</v>
      </c>
      <c r="D134" s="297"/>
      <c r="E134" s="297"/>
      <c r="F134" s="320" t="s">
        <v>1347</v>
      </c>
      <c r="G134" s="297"/>
      <c r="H134" s="297" t="s">
        <v>1381</v>
      </c>
      <c r="I134" s="297" t="s">
        <v>1343</v>
      </c>
      <c r="J134" s="297">
        <v>50</v>
      </c>
      <c r="K134" s="345"/>
    </row>
    <row r="135" s="1" customFormat="1" ht="15" customHeight="1">
      <c r="B135" s="342"/>
      <c r="C135" s="297" t="s">
        <v>1366</v>
      </c>
      <c r="D135" s="297"/>
      <c r="E135" s="297"/>
      <c r="F135" s="320" t="s">
        <v>1347</v>
      </c>
      <c r="G135" s="297"/>
      <c r="H135" s="297" t="s">
        <v>1381</v>
      </c>
      <c r="I135" s="297" t="s">
        <v>1343</v>
      </c>
      <c r="J135" s="297">
        <v>50</v>
      </c>
      <c r="K135" s="345"/>
    </row>
    <row r="136" s="1" customFormat="1" ht="15" customHeight="1">
      <c r="B136" s="342"/>
      <c r="C136" s="297" t="s">
        <v>1368</v>
      </c>
      <c r="D136" s="297"/>
      <c r="E136" s="297"/>
      <c r="F136" s="320" t="s">
        <v>1347</v>
      </c>
      <c r="G136" s="297"/>
      <c r="H136" s="297" t="s">
        <v>1381</v>
      </c>
      <c r="I136" s="297" t="s">
        <v>1343</v>
      </c>
      <c r="J136" s="297">
        <v>50</v>
      </c>
      <c r="K136" s="345"/>
    </row>
    <row r="137" s="1" customFormat="1" ht="15" customHeight="1">
      <c r="B137" s="342"/>
      <c r="C137" s="297" t="s">
        <v>1369</v>
      </c>
      <c r="D137" s="297"/>
      <c r="E137" s="297"/>
      <c r="F137" s="320" t="s">
        <v>1347</v>
      </c>
      <c r="G137" s="297"/>
      <c r="H137" s="297" t="s">
        <v>1394</v>
      </c>
      <c r="I137" s="297" t="s">
        <v>1343</v>
      </c>
      <c r="J137" s="297">
        <v>255</v>
      </c>
      <c r="K137" s="345"/>
    </row>
    <row r="138" s="1" customFormat="1" ht="15" customHeight="1">
      <c r="B138" s="342"/>
      <c r="C138" s="297" t="s">
        <v>1371</v>
      </c>
      <c r="D138" s="297"/>
      <c r="E138" s="297"/>
      <c r="F138" s="320" t="s">
        <v>1341</v>
      </c>
      <c r="G138" s="297"/>
      <c r="H138" s="297" t="s">
        <v>1395</v>
      </c>
      <c r="I138" s="297" t="s">
        <v>1373</v>
      </c>
      <c r="J138" s="297"/>
      <c r="K138" s="345"/>
    </row>
    <row r="139" s="1" customFormat="1" ht="15" customHeight="1">
      <c r="B139" s="342"/>
      <c r="C139" s="297" t="s">
        <v>1374</v>
      </c>
      <c r="D139" s="297"/>
      <c r="E139" s="297"/>
      <c r="F139" s="320" t="s">
        <v>1341</v>
      </c>
      <c r="G139" s="297"/>
      <c r="H139" s="297" t="s">
        <v>1396</v>
      </c>
      <c r="I139" s="297" t="s">
        <v>1376</v>
      </c>
      <c r="J139" s="297"/>
      <c r="K139" s="345"/>
    </row>
    <row r="140" s="1" customFormat="1" ht="15" customHeight="1">
      <c r="B140" s="342"/>
      <c r="C140" s="297" t="s">
        <v>1377</v>
      </c>
      <c r="D140" s="297"/>
      <c r="E140" s="297"/>
      <c r="F140" s="320" t="s">
        <v>1341</v>
      </c>
      <c r="G140" s="297"/>
      <c r="H140" s="297" t="s">
        <v>1377</v>
      </c>
      <c r="I140" s="297" t="s">
        <v>1376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1341</v>
      </c>
      <c r="G141" s="297"/>
      <c r="H141" s="297" t="s">
        <v>1397</v>
      </c>
      <c r="I141" s="297" t="s">
        <v>1376</v>
      </c>
      <c r="J141" s="297"/>
      <c r="K141" s="345"/>
    </row>
    <row r="142" s="1" customFormat="1" ht="15" customHeight="1">
      <c r="B142" s="342"/>
      <c r="C142" s="297" t="s">
        <v>1398</v>
      </c>
      <c r="D142" s="297"/>
      <c r="E142" s="297"/>
      <c r="F142" s="320" t="s">
        <v>1341</v>
      </c>
      <c r="G142" s="297"/>
      <c r="H142" s="297" t="s">
        <v>1399</v>
      </c>
      <c r="I142" s="297" t="s">
        <v>1376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1400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1335</v>
      </c>
      <c r="D148" s="312"/>
      <c r="E148" s="312"/>
      <c r="F148" s="312" t="s">
        <v>1336</v>
      </c>
      <c r="G148" s="313"/>
      <c r="H148" s="312" t="s">
        <v>54</v>
      </c>
      <c r="I148" s="312" t="s">
        <v>57</v>
      </c>
      <c r="J148" s="312" t="s">
        <v>1337</v>
      </c>
      <c r="K148" s="311"/>
    </row>
    <row r="149" s="1" customFormat="1" ht="17.25" customHeight="1">
      <c r="B149" s="309"/>
      <c r="C149" s="314" t="s">
        <v>1338</v>
      </c>
      <c r="D149" s="314"/>
      <c r="E149" s="314"/>
      <c r="F149" s="315" t="s">
        <v>1339</v>
      </c>
      <c r="G149" s="316"/>
      <c r="H149" s="314"/>
      <c r="I149" s="314"/>
      <c r="J149" s="314" t="s">
        <v>1340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1344</v>
      </c>
      <c r="D151" s="297"/>
      <c r="E151" s="297"/>
      <c r="F151" s="350" t="s">
        <v>1341</v>
      </c>
      <c r="G151" s="297"/>
      <c r="H151" s="349" t="s">
        <v>1381</v>
      </c>
      <c r="I151" s="349" t="s">
        <v>1343</v>
      </c>
      <c r="J151" s="349">
        <v>120</v>
      </c>
      <c r="K151" s="345"/>
    </row>
    <row r="152" s="1" customFormat="1" ht="15" customHeight="1">
      <c r="B152" s="322"/>
      <c r="C152" s="349" t="s">
        <v>1390</v>
      </c>
      <c r="D152" s="297"/>
      <c r="E152" s="297"/>
      <c r="F152" s="350" t="s">
        <v>1341</v>
      </c>
      <c r="G152" s="297"/>
      <c r="H152" s="349" t="s">
        <v>1401</v>
      </c>
      <c r="I152" s="349" t="s">
        <v>1343</v>
      </c>
      <c r="J152" s="349" t="s">
        <v>1392</v>
      </c>
      <c r="K152" s="345"/>
    </row>
    <row r="153" s="1" customFormat="1" ht="15" customHeight="1">
      <c r="B153" s="322"/>
      <c r="C153" s="349" t="s">
        <v>94</v>
      </c>
      <c r="D153" s="297"/>
      <c r="E153" s="297"/>
      <c r="F153" s="350" t="s">
        <v>1341</v>
      </c>
      <c r="G153" s="297"/>
      <c r="H153" s="349" t="s">
        <v>1402</v>
      </c>
      <c r="I153" s="349" t="s">
        <v>1343</v>
      </c>
      <c r="J153" s="349" t="s">
        <v>1392</v>
      </c>
      <c r="K153" s="345"/>
    </row>
    <row r="154" s="1" customFormat="1" ht="15" customHeight="1">
      <c r="B154" s="322"/>
      <c r="C154" s="349" t="s">
        <v>1346</v>
      </c>
      <c r="D154" s="297"/>
      <c r="E154" s="297"/>
      <c r="F154" s="350" t="s">
        <v>1347</v>
      </c>
      <c r="G154" s="297"/>
      <c r="H154" s="349" t="s">
        <v>1381</v>
      </c>
      <c r="I154" s="349" t="s">
        <v>1343</v>
      </c>
      <c r="J154" s="349">
        <v>50</v>
      </c>
      <c r="K154" s="345"/>
    </row>
    <row r="155" s="1" customFormat="1" ht="15" customHeight="1">
      <c r="B155" s="322"/>
      <c r="C155" s="349" t="s">
        <v>1349</v>
      </c>
      <c r="D155" s="297"/>
      <c r="E155" s="297"/>
      <c r="F155" s="350" t="s">
        <v>1341</v>
      </c>
      <c r="G155" s="297"/>
      <c r="H155" s="349" t="s">
        <v>1381</v>
      </c>
      <c r="I155" s="349" t="s">
        <v>1351</v>
      </c>
      <c r="J155" s="349"/>
      <c r="K155" s="345"/>
    </row>
    <row r="156" s="1" customFormat="1" ht="15" customHeight="1">
      <c r="B156" s="322"/>
      <c r="C156" s="349" t="s">
        <v>1360</v>
      </c>
      <c r="D156" s="297"/>
      <c r="E156" s="297"/>
      <c r="F156" s="350" t="s">
        <v>1347</v>
      </c>
      <c r="G156" s="297"/>
      <c r="H156" s="349" t="s">
        <v>1381</v>
      </c>
      <c r="I156" s="349" t="s">
        <v>1343</v>
      </c>
      <c r="J156" s="349">
        <v>50</v>
      </c>
      <c r="K156" s="345"/>
    </row>
    <row r="157" s="1" customFormat="1" ht="15" customHeight="1">
      <c r="B157" s="322"/>
      <c r="C157" s="349" t="s">
        <v>1368</v>
      </c>
      <c r="D157" s="297"/>
      <c r="E157" s="297"/>
      <c r="F157" s="350" t="s">
        <v>1347</v>
      </c>
      <c r="G157" s="297"/>
      <c r="H157" s="349" t="s">
        <v>1381</v>
      </c>
      <c r="I157" s="349" t="s">
        <v>1343</v>
      </c>
      <c r="J157" s="349">
        <v>50</v>
      </c>
      <c r="K157" s="345"/>
    </row>
    <row r="158" s="1" customFormat="1" ht="15" customHeight="1">
      <c r="B158" s="322"/>
      <c r="C158" s="349" t="s">
        <v>1366</v>
      </c>
      <c r="D158" s="297"/>
      <c r="E158" s="297"/>
      <c r="F158" s="350" t="s">
        <v>1347</v>
      </c>
      <c r="G158" s="297"/>
      <c r="H158" s="349" t="s">
        <v>1381</v>
      </c>
      <c r="I158" s="349" t="s">
        <v>1343</v>
      </c>
      <c r="J158" s="349">
        <v>50</v>
      </c>
      <c r="K158" s="345"/>
    </row>
    <row r="159" s="1" customFormat="1" ht="15" customHeight="1">
      <c r="B159" s="322"/>
      <c r="C159" s="349" t="s">
        <v>130</v>
      </c>
      <c r="D159" s="297"/>
      <c r="E159" s="297"/>
      <c r="F159" s="350" t="s">
        <v>1341</v>
      </c>
      <c r="G159" s="297"/>
      <c r="H159" s="349" t="s">
        <v>1403</v>
      </c>
      <c r="I159" s="349" t="s">
        <v>1343</v>
      </c>
      <c r="J159" s="349" t="s">
        <v>1404</v>
      </c>
      <c r="K159" s="345"/>
    </row>
    <row r="160" s="1" customFormat="1" ht="15" customHeight="1">
      <c r="B160" s="322"/>
      <c r="C160" s="349" t="s">
        <v>1405</v>
      </c>
      <c r="D160" s="297"/>
      <c r="E160" s="297"/>
      <c r="F160" s="350" t="s">
        <v>1341</v>
      </c>
      <c r="G160" s="297"/>
      <c r="H160" s="349" t="s">
        <v>1406</v>
      </c>
      <c r="I160" s="349" t="s">
        <v>1376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1407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1335</v>
      </c>
      <c r="D166" s="312"/>
      <c r="E166" s="312"/>
      <c r="F166" s="312" t="s">
        <v>1336</v>
      </c>
      <c r="G166" s="354"/>
      <c r="H166" s="355" t="s">
        <v>54</v>
      </c>
      <c r="I166" s="355" t="s">
        <v>57</v>
      </c>
      <c r="J166" s="312" t="s">
        <v>1337</v>
      </c>
      <c r="K166" s="289"/>
    </row>
    <row r="167" s="1" customFormat="1" ht="17.25" customHeight="1">
      <c r="B167" s="290"/>
      <c r="C167" s="314" t="s">
        <v>1338</v>
      </c>
      <c r="D167" s="314"/>
      <c r="E167" s="314"/>
      <c r="F167" s="315" t="s">
        <v>1339</v>
      </c>
      <c r="G167" s="356"/>
      <c r="H167" s="357"/>
      <c r="I167" s="357"/>
      <c r="J167" s="314" t="s">
        <v>1340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1344</v>
      </c>
      <c r="D169" s="297"/>
      <c r="E169" s="297"/>
      <c r="F169" s="320" t="s">
        <v>1341</v>
      </c>
      <c r="G169" s="297"/>
      <c r="H169" s="297" t="s">
        <v>1381</v>
      </c>
      <c r="I169" s="297" t="s">
        <v>1343</v>
      </c>
      <c r="J169" s="297">
        <v>120</v>
      </c>
      <c r="K169" s="345"/>
    </row>
    <row r="170" s="1" customFormat="1" ht="15" customHeight="1">
      <c r="B170" s="322"/>
      <c r="C170" s="297" t="s">
        <v>1390</v>
      </c>
      <c r="D170" s="297"/>
      <c r="E170" s="297"/>
      <c r="F170" s="320" t="s">
        <v>1341</v>
      </c>
      <c r="G170" s="297"/>
      <c r="H170" s="297" t="s">
        <v>1391</v>
      </c>
      <c r="I170" s="297" t="s">
        <v>1343</v>
      </c>
      <c r="J170" s="297" t="s">
        <v>1392</v>
      </c>
      <c r="K170" s="345"/>
    </row>
    <row r="171" s="1" customFormat="1" ht="15" customHeight="1">
      <c r="B171" s="322"/>
      <c r="C171" s="297" t="s">
        <v>94</v>
      </c>
      <c r="D171" s="297"/>
      <c r="E171" s="297"/>
      <c r="F171" s="320" t="s">
        <v>1341</v>
      </c>
      <c r="G171" s="297"/>
      <c r="H171" s="297" t="s">
        <v>1408</v>
      </c>
      <c r="I171" s="297" t="s">
        <v>1343</v>
      </c>
      <c r="J171" s="297" t="s">
        <v>1392</v>
      </c>
      <c r="K171" s="345"/>
    </row>
    <row r="172" s="1" customFormat="1" ht="15" customHeight="1">
      <c r="B172" s="322"/>
      <c r="C172" s="297" t="s">
        <v>1346</v>
      </c>
      <c r="D172" s="297"/>
      <c r="E172" s="297"/>
      <c r="F172" s="320" t="s">
        <v>1347</v>
      </c>
      <c r="G172" s="297"/>
      <c r="H172" s="297" t="s">
        <v>1408</v>
      </c>
      <c r="I172" s="297" t="s">
        <v>1343</v>
      </c>
      <c r="J172" s="297">
        <v>50</v>
      </c>
      <c r="K172" s="345"/>
    </row>
    <row r="173" s="1" customFormat="1" ht="15" customHeight="1">
      <c r="B173" s="322"/>
      <c r="C173" s="297" t="s">
        <v>1349</v>
      </c>
      <c r="D173" s="297"/>
      <c r="E173" s="297"/>
      <c r="F173" s="320" t="s">
        <v>1341</v>
      </c>
      <c r="G173" s="297"/>
      <c r="H173" s="297" t="s">
        <v>1408</v>
      </c>
      <c r="I173" s="297" t="s">
        <v>1351</v>
      </c>
      <c r="J173" s="297"/>
      <c r="K173" s="345"/>
    </row>
    <row r="174" s="1" customFormat="1" ht="15" customHeight="1">
      <c r="B174" s="322"/>
      <c r="C174" s="297" t="s">
        <v>1360</v>
      </c>
      <c r="D174" s="297"/>
      <c r="E174" s="297"/>
      <c r="F174" s="320" t="s">
        <v>1347</v>
      </c>
      <c r="G174" s="297"/>
      <c r="H174" s="297" t="s">
        <v>1408</v>
      </c>
      <c r="I174" s="297" t="s">
        <v>1343</v>
      </c>
      <c r="J174" s="297">
        <v>50</v>
      </c>
      <c r="K174" s="345"/>
    </row>
    <row r="175" s="1" customFormat="1" ht="15" customHeight="1">
      <c r="B175" s="322"/>
      <c r="C175" s="297" t="s">
        <v>1368</v>
      </c>
      <c r="D175" s="297"/>
      <c r="E175" s="297"/>
      <c r="F175" s="320" t="s">
        <v>1347</v>
      </c>
      <c r="G175" s="297"/>
      <c r="H175" s="297" t="s">
        <v>1408</v>
      </c>
      <c r="I175" s="297" t="s">
        <v>1343</v>
      </c>
      <c r="J175" s="297">
        <v>50</v>
      </c>
      <c r="K175" s="345"/>
    </row>
    <row r="176" s="1" customFormat="1" ht="15" customHeight="1">
      <c r="B176" s="322"/>
      <c r="C176" s="297" t="s">
        <v>1366</v>
      </c>
      <c r="D176" s="297"/>
      <c r="E176" s="297"/>
      <c r="F176" s="320" t="s">
        <v>1347</v>
      </c>
      <c r="G176" s="297"/>
      <c r="H176" s="297" t="s">
        <v>1408</v>
      </c>
      <c r="I176" s="297" t="s">
        <v>1343</v>
      </c>
      <c r="J176" s="297">
        <v>50</v>
      </c>
      <c r="K176" s="345"/>
    </row>
    <row r="177" s="1" customFormat="1" ht="15" customHeight="1">
      <c r="B177" s="322"/>
      <c r="C177" s="297" t="s">
        <v>139</v>
      </c>
      <c r="D177" s="297"/>
      <c r="E177" s="297"/>
      <c r="F177" s="320" t="s">
        <v>1341</v>
      </c>
      <c r="G177" s="297"/>
      <c r="H177" s="297" t="s">
        <v>1409</v>
      </c>
      <c r="I177" s="297" t="s">
        <v>1410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1341</v>
      </c>
      <c r="G178" s="297"/>
      <c r="H178" s="297" t="s">
        <v>1411</v>
      </c>
      <c r="I178" s="297" t="s">
        <v>1412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1341</v>
      </c>
      <c r="G179" s="297"/>
      <c r="H179" s="297" t="s">
        <v>1413</v>
      </c>
      <c r="I179" s="297" t="s">
        <v>1343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1341</v>
      </c>
      <c r="G180" s="297"/>
      <c r="H180" s="297" t="s">
        <v>1414</v>
      </c>
      <c r="I180" s="297" t="s">
        <v>1343</v>
      </c>
      <c r="J180" s="297">
        <v>255</v>
      </c>
      <c r="K180" s="345"/>
    </row>
    <row r="181" s="1" customFormat="1" ht="15" customHeight="1">
      <c r="B181" s="322"/>
      <c r="C181" s="297" t="s">
        <v>140</v>
      </c>
      <c r="D181" s="297"/>
      <c r="E181" s="297"/>
      <c r="F181" s="320" t="s">
        <v>1341</v>
      </c>
      <c r="G181" s="297"/>
      <c r="H181" s="297" t="s">
        <v>1305</v>
      </c>
      <c r="I181" s="297" t="s">
        <v>1343</v>
      </c>
      <c r="J181" s="297">
        <v>10</v>
      </c>
      <c r="K181" s="345"/>
    </row>
    <row r="182" s="1" customFormat="1" ht="15" customHeight="1">
      <c r="B182" s="322"/>
      <c r="C182" s="297" t="s">
        <v>141</v>
      </c>
      <c r="D182" s="297"/>
      <c r="E182" s="297"/>
      <c r="F182" s="320" t="s">
        <v>1341</v>
      </c>
      <c r="G182" s="297"/>
      <c r="H182" s="297" t="s">
        <v>1415</v>
      </c>
      <c r="I182" s="297" t="s">
        <v>1376</v>
      </c>
      <c r="J182" s="297"/>
      <c r="K182" s="345"/>
    </row>
    <row r="183" s="1" customFormat="1" ht="15" customHeight="1">
      <c r="B183" s="322"/>
      <c r="C183" s="297" t="s">
        <v>1416</v>
      </c>
      <c r="D183" s="297"/>
      <c r="E183" s="297"/>
      <c r="F183" s="320" t="s">
        <v>1341</v>
      </c>
      <c r="G183" s="297"/>
      <c r="H183" s="297" t="s">
        <v>1417</v>
      </c>
      <c r="I183" s="297" t="s">
        <v>1376</v>
      </c>
      <c r="J183" s="297"/>
      <c r="K183" s="345"/>
    </row>
    <row r="184" s="1" customFormat="1" ht="15" customHeight="1">
      <c r="B184" s="322"/>
      <c r="C184" s="297" t="s">
        <v>1405</v>
      </c>
      <c r="D184" s="297"/>
      <c r="E184" s="297"/>
      <c r="F184" s="320" t="s">
        <v>1341</v>
      </c>
      <c r="G184" s="297"/>
      <c r="H184" s="297" t="s">
        <v>1418</v>
      </c>
      <c r="I184" s="297" t="s">
        <v>1376</v>
      </c>
      <c r="J184" s="297"/>
      <c r="K184" s="345"/>
    </row>
    <row r="185" s="1" customFormat="1" ht="15" customHeight="1">
      <c r="B185" s="322"/>
      <c r="C185" s="297" t="s">
        <v>143</v>
      </c>
      <c r="D185" s="297"/>
      <c r="E185" s="297"/>
      <c r="F185" s="320" t="s">
        <v>1347</v>
      </c>
      <c r="G185" s="297"/>
      <c r="H185" s="297" t="s">
        <v>1419</v>
      </c>
      <c r="I185" s="297" t="s">
        <v>1343</v>
      </c>
      <c r="J185" s="297">
        <v>50</v>
      </c>
      <c r="K185" s="345"/>
    </row>
    <row r="186" s="1" customFormat="1" ht="15" customHeight="1">
      <c r="B186" s="322"/>
      <c r="C186" s="297" t="s">
        <v>1420</v>
      </c>
      <c r="D186" s="297"/>
      <c r="E186" s="297"/>
      <c r="F186" s="320" t="s">
        <v>1347</v>
      </c>
      <c r="G186" s="297"/>
      <c r="H186" s="297" t="s">
        <v>1421</v>
      </c>
      <c r="I186" s="297" t="s">
        <v>1422</v>
      </c>
      <c r="J186" s="297"/>
      <c r="K186" s="345"/>
    </row>
    <row r="187" s="1" customFormat="1" ht="15" customHeight="1">
      <c r="B187" s="322"/>
      <c r="C187" s="297" t="s">
        <v>1423</v>
      </c>
      <c r="D187" s="297"/>
      <c r="E187" s="297"/>
      <c r="F187" s="320" t="s">
        <v>1347</v>
      </c>
      <c r="G187" s="297"/>
      <c r="H187" s="297" t="s">
        <v>1424</v>
      </c>
      <c r="I187" s="297" t="s">
        <v>1422</v>
      </c>
      <c r="J187" s="297"/>
      <c r="K187" s="345"/>
    </row>
    <row r="188" s="1" customFormat="1" ht="15" customHeight="1">
      <c r="B188" s="322"/>
      <c r="C188" s="297" t="s">
        <v>1425</v>
      </c>
      <c r="D188" s="297"/>
      <c r="E188" s="297"/>
      <c r="F188" s="320" t="s">
        <v>1347</v>
      </c>
      <c r="G188" s="297"/>
      <c r="H188" s="297" t="s">
        <v>1426</v>
      </c>
      <c r="I188" s="297" t="s">
        <v>1422</v>
      </c>
      <c r="J188" s="297"/>
      <c r="K188" s="345"/>
    </row>
    <row r="189" s="1" customFormat="1" ht="15" customHeight="1">
      <c r="B189" s="322"/>
      <c r="C189" s="358" t="s">
        <v>1427</v>
      </c>
      <c r="D189" s="297"/>
      <c r="E189" s="297"/>
      <c r="F189" s="320" t="s">
        <v>1347</v>
      </c>
      <c r="G189" s="297"/>
      <c r="H189" s="297" t="s">
        <v>1428</v>
      </c>
      <c r="I189" s="297" t="s">
        <v>1429</v>
      </c>
      <c r="J189" s="359" t="s">
        <v>1430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1341</v>
      </c>
      <c r="G190" s="297"/>
      <c r="H190" s="294" t="s">
        <v>1431</v>
      </c>
      <c r="I190" s="297" t="s">
        <v>1432</v>
      </c>
      <c r="J190" s="297"/>
      <c r="K190" s="345"/>
    </row>
    <row r="191" s="1" customFormat="1" ht="15" customHeight="1">
      <c r="B191" s="322"/>
      <c r="C191" s="358" t="s">
        <v>1433</v>
      </c>
      <c r="D191" s="297"/>
      <c r="E191" s="297"/>
      <c r="F191" s="320" t="s">
        <v>1341</v>
      </c>
      <c r="G191" s="297"/>
      <c r="H191" s="297" t="s">
        <v>1434</v>
      </c>
      <c r="I191" s="297" t="s">
        <v>1376</v>
      </c>
      <c r="J191" s="297"/>
      <c r="K191" s="345"/>
    </row>
    <row r="192" s="1" customFormat="1" ht="15" customHeight="1">
      <c r="B192" s="322"/>
      <c r="C192" s="358" t="s">
        <v>1435</v>
      </c>
      <c r="D192" s="297"/>
      <c r="E192" s="297"/>
      <c r="F192" s="320" t="s">
        <v>1341</v>
      </c>
      <c r="G192" s="297"/>
      <c r="H192" s="297" t="s">
        <v>1436</v>
      </c>
      <c r="I192" s="297" t="s">
        <v>1376</v>
      </c>
      <c r="J192" s="297"/>
      <c r="K192" s="345"/>
    </row>
    <row r="193" s="1" customFormat="1" ht="15" customHeight="1">
      <c r="B193" s="322"/>
      <c r="C193" s="358" t="s">
        <v>1437</v>
      </c>
      <c r="D193" s="297"/>
      <c r="E193" s="297"/>
      <c r="F193" s="320" t="s">
        <v>1347</v>
      </c>
      <c r="G193" s="297"/>
      <c r="H193" s="297" t="s">
        <v>1438</v>
      </c>
      <c r="I193" s="297" t="s">
        <v>1376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1439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1440</v>
      </c>
      <c r="D200" s="361"/>
      <c r="E200" s="361"/>
      <c r="F200" s="361" t="s">
        <v>1441</v>
      </c>
      <c r="G200" s="362"/>
      <c r="H200" s="361" t="s">
        <v>1442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1432</v>
      </c>
      <c r="D202" s="297"/>
      <c r="E202" s="297"/>
      <c r="F202" s="320" t="s">
        <v>43</v>
      </c>
      <c r="G202" s="297"/>
      <c r="H202" s="297" t="s">
        <v>1443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1444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1445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1446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1447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1388</v>
      </c>
      <c r="D208" s="297"/>
      <c r="E208" s="297"/>
      <c r="F208" s="320" t="s">
        <v>79</v>
      </c>
      <c r="G208" s="297"/>
      <c r="H208" s="297" t="s">
        <v>1448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1286</v>
      </c>
      <c r="G209" s="297"/>
      <c r="H209" s="297" t="s">
        <v>1287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1284</v>
      </c>
      <c r="G210" s="297"/>
      <c r="H210" s="297" t="s">
        <v>1449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1288</v>
      </c>
      <c r="G211" s="358"/>
      <c r="H211" s="349" t="s">
        <v>78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1289</v>
      </c>
      <c r="G212" s="358"/>
      <c r="H212" s="349" t="s">
        <v>1450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1412</v>
      </c>
      <c r="D214" s="297"/>
      <c r="E214" s="297"/>
      <c r="F214" s="320">
        <v>1</v>
      </c>
      <c r="G214" s="358"/>
      <c r="H214" s="349" t="s">
        <v>1451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1452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1453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1454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23. 2. 2022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ROUND((SUM(BE84:BE131)),  2)</f>
        <v>0</v>
      </c>
      <c r="G33" s="39"/>
      <c r="H33" s="39"/>
      <c r="I33" s="158">
        <v>0.20999999999999999</v>
      </c>
      <c r="J33" s="157">
        <f>ROUND(((SUM(BE84:BE131))*I33),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ROUND((SUM(BF84:BF131)),  2)</f>
        <v>0</v>
      </c>
      <c r="G34" s="39"/>
      <c r="H34" s="39"/>
      <c r="I34" s="158">
        <v>0.14999999999999999</v>
      </c>
      <c r="J34" s="157">
        <f>ROUND(((SUM(BF84:BF131))*I34),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ROUND((SUM(BG84:BG131)),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ROUND((SUM(BH84:BH131)),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ROUND((SUM(BI84:BI131)),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PCHO PRO UMÍSTĚNÍ ARCHÍVU V 1.P.P.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a ostatní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130</v>
      </c>
      <c r="D57" s="172"/>
      <c r="E57" s="172"/>
      <c r="F57" s="172"/>
      <c r="G57" s="172"/>
      <c r="H57" s="172"/>
      <c r="I57" s="172"/>
      <c r="J57" s="173" t="s">
        <v>131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132</v>
      </c>
    </row>
    <row r="60" s="9" customFormat="1" ht="24.96" customHeight="1">
      <c r="A60" s="9"/>
      <c r="B60" s="175"/>
      <c r="C60" s="176"/>
      <c r="D60" s="177" t="s">
        <v>133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134</v>
      </c>
      <c r="E61" s="183"/>
      <c r="F61" s="183"/>
      <c r="G61" s="183"/>
      <c r="H61" s="183"/>
      <c r="I61" s="183"/>
      <c r="J61" s="184">
        <f>J86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135</v>
      </c>
      <c r="E62" s="183"/>
      <c r="F62" s="183"/>
      <c r="G62" s="183"/>
      <c r="H62" s="183"/>
      <c r="I62" s="183"/>
      <c r="J62" s="184">
        <f>J96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136</v>
      </c>
      <c r="E63" s="183"/>
      <c r="F63" s="183"/>
      <c r="G63" s="183"/>
      <c r="H63" s="183"/>
      <c r="I63" s="183"/>
      <c r="J63" s="184">
        <f>J109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137</v>
      </c>
      <c r="E64" s="183"/>
      <c r="F64" s="183"/>
      <c r="G64" s="183"/>
      <c r="H64" s="183"/>
      <c r="I64" s="183"/>
      <c r="J64" s="184">
        <f>J128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138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BUDOVY PCHO PRO UMÍSTĚNÍ ARCHÍVU V 1.P.P.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127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000 - Vedlejší a ostatní náklady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23. 2. 2022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Nemocnice ve Frýdku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139</v>
      </c>
      <c r="D83" s="189" t="s">
        <v>57</v>
      </c>
      <c r="E83" s="189" t="s">
        <v>53</v>
      </c>
      <c r="F83" s="189" t="s">
        <v>54</v>
      </c>
      <c r="G83" s="189" t="s">
        <v>140</v>
      </c>
      <c r="H83" s="189" t="s">
        <v>141</v>
      </c>
      <c r="I83" s="189" t="s">
        <v>142</v>
      </c>
      <c r="J83" s="189" t="s">
        <v>131</v>
      </c>
      <c r="K83" s="190" t="s">
        <v>143</v>
      </c>
      <c r="L83" s="191"/>
      <c r="M83" s="93" t="s">
        <v>19</v>
      </c>
      <c r="N83" s="94" t="s">
        <v>42</v>
      </c>
      <c r="O83" s="94" t="s">
        <v>144</v>
      </c>
      <c r="P83" s="94" t="s">
        <v>145</v>
      </c>
      <c r="Q83" s="94" t="s">
        <v>146</v>
      </c>
      <c r="R83" s="94" t="s">
        <v>147</v>
      </c>
      <c r="S83" s="94" t="s">
        <v>148</v>
      </c>
      <c r="T83" s="95" t="s">
        <v>149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150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</f>
        <v>0</v>
      </c>
      <c r="Q84" s="97"/>
      <c r="R84" s="194">
        <f>R85</f>
        <v>0</v>
      </c>
      <c r="S84" s="97"/>
      <c r="T84" s="195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132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151</v>
      </c>
      <c r="F85" s="200" t="s">
        <v>152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P86+P96+P109+P128</f>
        <v>0</v>
      </c>
      <c r="Q85" s="205"/>
      <c r="R85" s="206">
        <f>R86+R96+R109+R128</f>
        <v>0</v>
      </c>
      <c r="S85" s="205"/>
      <c r="T85" s="207">
        <f>T86+T96+T109+T128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153</v>
      </c>
      <c r="AT85" s="209" t="s">
        <v>71</v>
      </c>
      <c r="AU85" s="209" t="s">
        <v>72</v>
      </c>
      <c r="AY85" s="208" t="s">
        <v>154</v>
      </c>
      <c r="BK85" s="210">
        <f>BK86+BK96+BK109+BK128</f>
        <v>0</v>
      </c>
    </row>
    <row r="86" s="12" customFormat="1" ht="22.8" customHeight="1">
      <c r="A86" s="12"/>
      <c r="B86" s="197"/>
      <c r="C86" s="198"/>
      <c r="D86" s="199" t="s">
        <v>71</v>
      </c>
      <c r="E86" s="211" t="s">
        <v>155</v>
      </c>
      <c r="F86" s="211" t="s">
        <v>156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SUM(P87:P95)</f>
        <v>0</v>
      </c>
      <c r="Q86" s="205"/>
      <c r="R86" s="206">
        <f>SUM(R87:R95)</f>
        <v>0</v>
      </c>
      <c r="S86" s="205"/>
      <c r="T86" s="207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153</v>
      </c>
      <c r="AT86" s="209" t="s">
        <v>71</v>
      </c>
      <c r="AU86" s="209" t="s">
        <v>80</v>
      </c>
      <c r="AY86" s="208" t="s">
        <v>154</v>
      </c>
      <c r="BK86" s="210">
        <f>SUM(BK87:BK95)</f>
        <v>0</v>
      </c>
    </row>
    <row r="87" s="2" customFormat="1" ht="16.5" customHeight="1">
      <c r="A87" s="39"/>
      <c r="B87" s="40"/>
      <c r="C87" s="213" t="s">
        <v>80</v>
      </c>
      <c r="D87" s="213" t="s">
        <v>157</v>
      </c>
      <c r="E87" s="214" t="s">
        <v>158</v>
      </c>
      <c r="F87" s="215" t="s">
        <v>159</v>
      </c>
      <c r="G87" s="216" t="s">
        <v>160</v>
      </c>
      <c r="H87" s="217">
        <v>1</v>
      </c>
      <c r="I87" s="218"/>
      <c r="J87" s="219">
        <f>ROUND(I87*H87,2)</f>
        <v>0</v>
      </c>
      <c r="K87" s="215" t="s">
        <v>161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162</v>
      </c>
      <c r="AT87" s="224" t="s">
        <v>157</v>
      </c>
      <c r="AU87" s="224" t="s">
        <v>82</v>
      </c>
      <c r="AY87" s="18" t="s">
        <v>154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162</v>
      </c>
      <c r="BM87" s="224" t="s">
        <v>163</v>
      </c>
    </row>
    <row r="88" s="2" customFormat="1">
      <c r="A88" s="39"/>
      <c r="B88" s="40"/>
      <c r="C88" s="41"/>
      <c r="D88" s="226" t="s">
        <v>164</v>
      </c>
      <c r="E88" s="41"/>
      <c r="F88" s="227" t="s">
        <v>159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164</v>
      </c>
      <c r="AU88" s="18" t="s">
        <v>82</v>
      </c>
    </row>
    <row r="89" s="2" customFormat="1">
      <c r="A89" s="39"/>
      <c r="B89" s="40"/>
      <c r="C89" s="41"/>
      <c r="D89" s="231" t="s">
        <v>165</v>
      </c>
      <c r="E89" s="41"/>
      <c r="F89" s="232" t="s">
        <v>166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165</v>
      </c>
      <c r="AU89" s="18" t="s">
        <v>82</v>
      </c>
    </row>
    <row r="90" s="13" customFormat="1">
      <c r="A90" s="13"/>
      <c r="B90" s="233"/>
      <c r="C90" s="234"/>
      <c r="D90" s="226" t="s">
        <v>167</v>
      </c>
      <c r="E90" s="235" t="s">
        <v>19</v>
      </c>
      <c r="F90" s="236" t="s">
        <v>168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167</v>
      </c>
      <c r="AU90" s="242" t="s">
        <v>82</v>
      </c>
      <c r="AV90" s="13" t="s">
        <v>80</v>
      </c>
      <c r="AW90" s="13" t="s">
        <v>33</v>
      </c>
      <c r="AX90" s="13" t="s">
        <v>72</v>
      </c>
      <c r="AY90" s="242" t="s">
        <v>154</v>
      </c>
    </row>
    <row r="91" s="14" customFormat="1">
      <c r="A91" s="14"/>
      <c r="B91" s="243"/>
      <c r="C91" s="244"/>
      <c r="D91" s="226" t="s">
        <v>167</v>
      </c>
      <c r="E91" s="245" t="s">
        <v>19</v>
      </c>
      <c r="F91" s="246" t="s">
        <v>80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167</v>
      </c>
      <c r="AU91" s="253" t="s">
        <v>82</v>
      </c>
      <c r="AV91" s="14" t="s">
        <v>82</v>
      </c>
      <c r="AW91" s="14" t="s">
        <v>33</v>
      </c>
      <c r="AX91" s="14" t="s">
        <v>72</v>
      </c>
      <c r="AY91" s="253" t="s">
        <v>154</v>
      </c>
    </row>
    <row r="92" s="15" customFormat="1">
      <c r="A92" s="15"/>
      <c r="B92" s="254"/>
      <c r="C92" s="255"/>
      <c r="D92" s="226" t="s">
        <v>167</v>
      </c>
      <c r="E92" s="256" t="s">
        <v>19</v>
      </c>
      <c r="F92" s="257" t="s">
        <v>169</v>
      </c>
      <c r="G92" s="255"/>
      <c r="H92" s="258">
        <v>1</v>
      </c>
      <c r="I92" s="259"/>
      <c r="J92" s="255"/>
      <c r="K92" s="255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167</v>
      </c>
      <c r="AU92" s="264" t="s">
        <v>82</v>
      </c>
      <c r="AV92" s="15" t="s">
        <v>170</v>
      </c>
      <c r="AW92" s="15" t="s">
        <v>33</v>
      </c>
      <c r="AX92" s="15" t="s">
        <v>80</v>
      </c>
      <c r="AY92" s="264" t="s">
        <v>154</v>
      </c>
    </row>
    <row r="93" s="2" customFormat="1" ht="16.5" customHeight="1">
      <c r="A93" s="39"/>
      <c r="B93" s="40"/>
      <c r="C93" s="213" t="s">
        <v>82</v>
      </c>
      <c r="D93" s="213" t="s">
        <v>157</v>
      </c>
      <c r="E93" s="214" t="s">
        <v>171</v>
      </c>
      <c r="F93" s="215" t="s">
        <v>172</v>
      </c>
      <c r="G93" s="216" t="s">
        <v>160</v>
      </c>
      <c r="H93" s="217">
        <v>1</v>
      </c>
      <c r="I93" s="218"/>
      <c r="J93" s="219">
        <f>ROUND(I93*H93,2)</f>
        <v>0</v>
      </c>
      <c r="K93" s="215" t="s">
        <v>161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162</v>
      </c>
      <c r="AT93" s="224" t="s">
        <v>157</v>
      </c>
      <c r="AU93" s="224" t="s">
        <v>82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162</v>
      </c>
      <c r="BM93" s="224" t="s">
        <v>173</v>
      </c>
    </row>
    <row r="94" s="2" customFormat="1">
      <c r="A94" s="39"/>
      <c r="B94" s="40"/>
      <c r="C94" s="41"/>
      <c r="D94" s="226" t="s">
        <v>164</v>
      </c>
      <c r="E94" s="41"/>
      <c r="F94" s="227" t="s">
        <v>172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82</v>
      </c>
    </row>
    <row r="95" s="2" customFormat="1">
      <c r="A95" s="39"/>
      <c r="B95" s="40"/>
      <c r="C95" s="41"/>
      <c r="D95" s="231" t="s">
        <v>165</v>
      </c>
      <c r="E95" s="41"/>
      <c r="F95" s="232" t="s">
        <v>174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165</v>
      </c>
      <c r="AU95" s="18" t="s">
        <v>82</v>
      </c>
    </row>
    <row r="96" s="12" customFormat="1" ht="22.8" customHeight="1">
      <c r="A96" s="12"/>
      <c r="B96" s="197"/>
      <c r="C96" s="198"/>
      <c r="D96" s="199" t="s">
        <v>71</v>
      </c>
      <c r="E96" s="211" t="s">
        <v>175</v>
      </c>
      <c r="F96" s="211" t="s">
        <v>176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SUM(P97:P108)</f>
        <v>0</v>
      </c>
      <c r="Q96" s="205"/>
      <c r="R96" s="206">
        <f>SUM(R97:R108)</f>
        <v>0</v>
      </c>
      <c r="S96" s="205"/>
      <c r="T96" s="207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153</v>
      </c>
      <c r="AT96" s="209" t="s">
        <v>71</v>
      </c>
      <c r="AU96" s="209" t="s">
        <v>80</v>
      </c>
      <c r="AY96" s="208" t="s">
        <v>154</v>
      </c>
      <c r="BK96" s="210">
        <f>SUM(BK97:BK108)</f>
        <v>0</v>
      </c>
    </row>
    <row r="97" s="2" customFormat="1" ht="16.5" customHeight="1">
      <c r="A97" s="39"/>
      <c r="B97" s="40"/>
      <c r="C97" s="213" t="s">
        <v>177</v>
      </c>
      <c r="D97" s="213" t="s">
        <v>157</v>
      </c>
      <c r="E97" s="214" t="s">
        <v>178</v>
      </c>
      <c r="F97" s="215" t="s">
        <v>176</v>
      </c>
      <c r="G97" s="216" t="s">
        <v>160</v>
      </c>
      <c r="H97" s="217">
        <v>1</v>
      </c>
      <c r="I97" s="218"/>
      <c r="J97" s="219">
        <f>ROUND(I97*H97,2)</f>
        <v>0</v>
      </c>
      <c r="K97" s="215" t="s">
        <v>161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162</v>
      </c>
      <c r="AT97" s="224" t="s">
        <v>157</v>
      </c>
      <c r="AU97" s="224" t="s">
        <v>82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162</v>
      </c>
      <c r="BM97" s="224" t="s">
        <v>179</v>
      </c>
    </row>
    <row r="98" s="2" customFormat="1">
      <c r="A98" s="39"/>
      <c r="B98" s="40"/>
      <c r="C98" s="41"/>
      <c r="D98" s="226" t="s">
        <v>164</v>
      </c>
      <c r="E98" s="41"/>
      <c r="F98" s="227" t="s">
        <v>176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82</v>
      </c>
    </row>
    <row r="99" s="2" customFormat="1">
      <c r="A99" s="39"/>
      <c r="B99" s="40"/>
      <c r="C99" s="41"/>
      <c r="D99" s="231" t="s">
        <v>165</v>
      </c>
      <c r="E99" s="41"/>
      <c r="F99" s="232" t="s">
        <v>180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165</v>
      </c>
      <c r="AU99" s="18" t="s">
        <v>82</v>
      </c>
    </row>
    <row r="100" s="13" customFormat="1">
      <c r="A100" s="13"/>
      <c r="B100" s="233"/>
      <c r="C100" s="234"/>
      <c r="D100" s="226" t="s">
        <v>167</v>
      </c>
      <c r="E100" s="235" t="s">
        <v>19</v>
      </c>
      <c r="F100" s="236" t="s">
        <v>181</v>
      </c>
      <c r="G100" s="234"/>
      <c r="H100" s="235" t="s">
        <v>19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167</v>
      </c>
      <c r="AU100" s="242" t="s">
        <v>82</v>
      </c>
      <c r="AV100" s="13" t="s">
        <v>80</v>
      </c>
      <c r="AW100" s="13" t="s">
        <v>33</v>
      </c>
      <c r="AX100" s="13" t="s">
        <v>72</v>
      </c>
      <c r="AY100" s="242" t="s">
        <v>154</v>
      </c>
    </row>
    <row r="101" s="14" customFormat="1">
      <c r="A101" s="14"/>
      <c r="B101" s="243"/>
      <c r="C101" s="244"/>
      <c r="D101" s="226" t="s">
        <v>167</v>
      </c>
      <c r="E101" s="245" t="s">
        <v>19</v>
      </c>
      <c r="F101" s="246" t="s">
        <v>80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167</v>
      </c>
      <c r="AU101" s="253" t="s">
        <v>82</v>
      </c>
      <c r="AV101" s="14" t="s">
        <v>82</v>
      </c>
      <c r="AW101" s="14" t="s">
        <v>33</v>
      </c>
      <c r="AX101" s="14" t="s">
        <v>72</v>
      </c>
      <c r="AY101" s="253" t="s">
        <v>154</v>
      </c>
    </row>
    <row r="102" s="15" customFormat="1">
      <c r="A102" s="15"/>
      <c r="B102" s="254"/>
      <c r="C102" s="255"/>
      <c r="D102" s="226" t="s">
        <v>167</v>
      </c>
      <c r="E102" s="256" t="s">
        <v>19</v>
      </c>
      <c r="F102" s="257" t="s">
        <v>169</v>
      </c>
      <c r="G102" s="255"/>
      <c r="H102" s="258">
        <v>1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4" t="s">
        <v>167</v>
      </c>
      <c r="AU102" s="264" t="s">
        <v>82</v>
      </c>
      <c r="AV102" s="15" t="s">
        <v>170</v>
      </c>
      <c r="AW102" s="15" t="s">
        <v>33</v>
      </c>
      <c r="AX102" s="15" t="s">
        <v>80</v>
      </c>
      <c r="AY102" s="264" t="s">
        <v>154</v>
      </c>
    </row>
    <row r="103" s="2" customFormat="1" ht="16.5" customHeight="1">
      <c r="A103" s="39"/>
      <c r="B103" s="40"/>
      <c r="C103" s="213" t="s">
        <v>170</v>
      </c>
      <c r="D103" s="213" t="s">
        <v>157</v>
      </c>
      <c r="E103" s="214" t="s">
        <v>182</v>
      </c>
      <c r="F103" s="215" t="s">
        <v>183</v>
      </c>
      <c r="G103" s="216" t="s">
        <v>160</v>
      </c>
      <c r="H103" s="217">
        <v>1</v>
      </c>
      <c r="I103" s="218"/>
      <c r="J103" s="219">
        <f>ROUND(I103*H103,2)</f>
        <v>0</v>
      </c>
      <c r="K103" s="215" t="s">
        <v>161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162</v>
      </c>
      <c r="AT103" s="224" t="s">
        <v>157</v>
      </c>
      <c r="AU103" s="224" t="s">
        <v>82</v>
      </c>
      <c r="AY103" s="18" t="s">
        <v>154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162</v>
      </c>
      <c r="BM103" s="224" t="s">
        <v>184</v>
      </c>
    </row>
    <row r="104" s="2" customFormat="1">
      <c r="A104" s="39"/>
      <c r="B104" s="40"/>
      <c r="C104" s="41"/>
      <c r="D104" s="226" t="s">
        <v>164</v>
      </c>
      <c r="E104" s="41"/>
      <c r="F104" s="227" t="s">
        <v>183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82</v>
      </c>
    </row>
    <row r="105" s="2" customFormat="1">
      <c r="A105" s="39"/>
      <c r="B105" s="40"/>
      <c r="C105" s="41"/>
      <c r="D105" s="231" t="s">
        <v>165</v>
      </c>
      <c r="E105" s="41"/>
      <c r="F105" s="232" t="s">
        <v>185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165</v>
      </c>
      <c r="AU105" s="18" t="s">
        <v>82</v>
      </c>
    </row>
    <row r="106" s="13" customFormat="1">
      <c r="A106" s="13"/>
      <c r="B106" s="233"/>
      <c r="C106" s="234"/>
      <c r="D106" s="226" t="s">
        <v>167</v>
      </c>
      <c r="E106" s="235" t="s">
        <v>19</v>
      </c>
      <c r="F106" s="236" t="s">
        <v>186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167</v>
      </c>
      <c r="AU106" s="242" t="s">
        <v>82</v>
      </c>
      <c r="AV106" s="13" t="s">
        <v>80</v>
      </c>
      <c r="AW106" s="13" t="s">
        <v>33</v>
      </c>
      <c r="AX106" s="13" t="s">
        <v>72</v>
      </c>
      <c r="AY106" s="242" t="s">
        <v>154</v>
      </c>
    </row>
    <row r="107" s="14" customFormat="1">
      <c r="A107" s="14"/>
      <c r="B107" s="243"/>
      <c r="C107" s="244"/>
      <c r="D107" s="226" t="s">
        <v>167</v>
      </c>
      <c r="E107" s="245" t="s">
        <v>19</v>
      </c>
      <c r="F107" s="246" t="s">
        <v>80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167</v>
      </c>
      <c r="AU107" s="253" t="s">
        <v>82</v>
      </c>
      <c r="AV107" s="14" t="s">
        <v>82</v>
      </c>
      <c r="AW107" s="14" t="s">
        <v>33</v>
      </c>
      <c r="AX107" s="14" t="s">
        <v>72</v>
      </c>
      <c r="AY107" s="253" t="s">
        <v>154</v>
      </c>
    </row>
    <row r="108" s="15" customFormat="1">
      <c r="A108" s="15"/>
      <c r="B108" s="254"/>
      <c r="C108" s="255"/>
      <c r="D108" s="226" t="s">
        <v>167</v>
      </c>
      <c r="E108" s="256" t="s">
        <v>19</v>
      </c>
      <c r="F108" s="257" t="s">
        <v>169</v>
      </c>
      <c r="G108" s="255"/>
      <c r="H108" s="258">
        <v>1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167</v>
      </c>
      <c r="AU108" s="264" t="s">
        <v>82</v>
      </c>
      <c r="AV108" s="15" t="s">
        <v>170</v>
      </c>
      <c r="AW108" s="15" t="s">
        <v>33</v>
      </c>
      <c r="AX108" s="15" t="s">
        <v>80</v>
      </c>
      <c r="AY108" s="264" t="s">
        <v>154</v>
      </c>
    </row>
    <row r="109" s="12" customFormat="1" ht="22.8" customHeight="1">
      <c r="A109" s="12"/>
      <c r="B109" s="197"/>
      <c r="C109" s="198"/>
      <c r="D109" s="199" t="s">
        <v>71</v>
      </c>
      <c r="E109" s="211" t="s">
        <v>187</v>
      </c>
      <c r="F109" s="211" t="s">
        <v>188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SUM(P110:P127)</f>
        <v>0</v>
      </c>
      <c r="Q109" s="205"/>
      <c r="R109" s="206">
        <f>SUM(R110:R127)</f>
        <v>0</v>
      </c>
      <c r="S109" s="205"/>
      <c r="T109" s="207">
        <f>SUM(T110:T127)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153</v>
      </c>
      <c r="AT109" s="209" t="s">
        <v>71</v>
      </c>
      <c r="AU109" s="209" t="s">
        <v>80</v>
      </c>
      <c r="AY109" s="208" t="s">
        <v>154</v>
      </c>
      <c r="BK109" s="210">
        <f>SUM(BK110:BK127)</f>
        <v>0</v>
      </c>
    </row>
    <row r="110" s="2" customFormat="1" ht="16.5" customHeight="1">
      <c r="A110" s="39"/>
      <c r="B110" s="40"/>
      <c r="C110" s="213" t="s">
        <v>153</v>
      </c>
      <c r="D110" s="213" t="s">
        <v>157</v>
      </c>
      <c r="E110" s="214" t="s">
        <v>189</v>
      </c>
      <c r="F110" s="215" t="s">
        <v>190</v>
      </c>
      <c r="G110" s="216" t="s">
        <v>160</v>
      </c>
      <c r="H110" s="217">
        <v>1</v>
      </c>
      <c r="I110" s="218"/>
      <c r="J110" s="219">
        <f>ROUND(I110*H110,2)</f>
        <v>0</v>
      </c>
      <c r="K110" s="215" t="s">
        <v>161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162</v>
      </c>
      <c r="AT110" s="224" t="s">
        <v>157</v>
      </c>
      <c r="AU110" s="224" t="s">
        <v>82</v>
      </c>
      <c r="AY110" s="18" t="s">
        <v>154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162</v>
      </c>
      <c r="BM110" s="224" t="s">
        <v>191</v>
      </c>
    </row>
    <row r="111" s="2" customFormat="1">
      <c r="A111" s="39"/>
      <c r="B111" s="40"/>
      <c r="C111" s="41"/>
      <c r="D111" s="226" t="s">
        <v>164</v>
      </c>
      <c r="E111" s="41"/>
      <c r="F111" s="227" t="s">
        <v>190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82</v>
      </c>
    </row>
    <row r="112" s="2" customFormat="1">
      <c r="A112" s="39"/>
      <c r="B112" s="40"/>
      <c r="C112" s="41"/>
      <c r="D112" s="231" t="s">
        <v>165</v>
      </c>
      <c r="E112" s="41"/>
      <c r="F112" s="232" t="s">
        <v>192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165</v>
      </c>
      <c r="AU112" s="18" t="s">
        <v>82</v>
      </c>
    </row>
    <row r="113" s="13" customFormat="1">
      <c r="A113" s="13"/>
      <c r="B113" s="233"/>
      <c r="C113" s="234"/>
      <c r="D113" s="226" t="s">
        <v>167</v>
      </c>
      <c r="E113" s="235" t="s">
        <v>19</v>
      </c>
      <c r="F113" s="236" t="s">
        <v>193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167</v>
      </c>
      <c r="AU113" s="242" t="s">
        <v>82</v>
      </c>
      <c r="AV113" s="13" t="s">
        <v>80</v>
      </c>
      <c r="AW113" s="13" t="s">
        <v>33</v>
      </c>
      <c r="AX113" s="13" t="s">
        <v>72</v>
      </c>
      <c r="AY113" s="242" t="s">
        <v>154</v>
      </c>
    </row>
    <row r="114" s="14" customFormat="1">
      <c r="A114" s="14"/>
      <c r="B114" s="243"/>
      <c r="C114" s="244"/>
      <c r="D114" s="226" t="s">
        <v>167</v>
      </c>
      <c r="E114" s="245" t="s">
        <v>19</v>
      </c>
      <c r="F114" s="246" t="s">
        <v>80</v>
      </c>
      <c r="G114" s="244"/>
      <c r="H114" s="247">
        <v>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167</v>
      </c>
      <c r="AU114" s="253" t="s">
        <v>82</v>
      </c>
      <c r="AV114" s="14" t="s">
        <v>82</v>
      </c>
      <c r="AW114" s="14" t="s">
        <v>33</v>
      </c>
      <c r="AX114" s="14" t="s">
        <v>72</v>
      </c>
      <c r="AY114" s="253" t="s">
        <v>154</v>
      </c>
    </row>
    <row r="115" s="15" customFormat="1">
      <c r="A115" s="15"/>
      <c r="B115" s="254"/>
      <c r="C115" s="255"/>
      <c r="D115" s="226" t="s">
        <v>167</v>
      </c>
      <c r="E115" s="256" t="s">
        <v>19</v>
      </c>
      <c r="F115" s="257" t="s">
        <v>169</v>
      </c>
      <c r="G115" s="255"/>
      <c r="H115" s="258">
        <v>1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167</v>
      </c>
      <c r="AU115" s="264" t="s">
        <v>82</v>
      </c>
      <c r="AV115" s="15" t="s">
        <v>170</v>
      </c>
      <c r="AW115" s="15" t="s">
        <v>33</v>
      </c>
      <c r="AX115" s="15" t="s">
        <v>80</v>
      </c>
      <c r="AY115" s="264" t="s">
        <v>154</v>
      </c>
    </row>
    <row r="116" s="2" customFormat="1" ht="16.5" customHeight="1">
      <c r="A116" s="39"/>
      <c r="B116" s="40"/>
      <c r="C116" s="213" t="s">
        <v>194</v>
      </c>
      <c r="D116" s="213" t="s">
        <v>157</v>
      </c>
      <c r="E116" s="214" t="s">
        <v>195</v>
      </c>
      <c r="F116" s="215" t="s">
        <v>196</v>
      </c>
      <c r="G116" s="216" t="s">
        <v>160</v>
      </c>
      <c r="H116" s="217">
        <v>1</v>
      </c>
      <c r="I116" s="218"/>
      <c r="J116" s="219">
        <f>ROUND(I116*H116,2)</f>
        <v>0</v>
      </c>
      <c r="K116" s="215" t="s">
        <v>161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162</v>
      </c>
      <c r="AT116" s="224" t="s">
        <v>157</v>
      </c>
      <c r="AU116" s="224" t="s">
        <v>82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162</v>
      </c>
      <c r="BM116" s="224" t="s">
        <v>197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196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82</v>
      </c>
    </row>
    <row r="118" s="2" customFormat="1">
      <c r="A118" s="39"/>
      <c r="B118" s="40"/>
      <c r="C118" s="41"/>
      <c r="D118" s="231" t="s">
        <v>165</v>
      </c>
      <c r="E118" s="41"/>
      <c r="F118" s="232" t="s">
        <v>198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165</v>
      </c>
      <c r="AU118" s="18" t="s">
        <v>82</v>
      </c>
    </row>
    <row r="119" s="2" customFormat="1" ht="16.5" customHeight="1">
      <c r="A119" s="39"/>
      <c r="B119" s="40"/>
      <c r="C119" s="213" t="s">
        <v>199</v>
      </c>
      <c r="D119" s="213" t="s">
        <v>157</v>
      </c>
      <c r="E119" s="214" t="s">
        <v>200</v>
      </c>
      <c r="F119" s="215" t="s">
        <v>201</v>
      </c>
      <c r="G119" s="216" t="s">
        <v>160</v>
      </c>
      <c r="H119" s="217">
        <v>1</v>
      </c>
      <c r="I119" s="218"/>
      <c r="J119" s="219">
        <f>ROUND(I119*H119,2)</f>
        <v>0</v>
      </c>
      <c r="K119" s="215" t="s">
        <v>161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162</v>
      </c>
      <c r="AT119" s="224" t="s">
        <v>157</v>
      </c>
      <c r="AU119" s="224" t="s">
        <v>82</v>
      </c>
      <c r="AY119" s="18" t="s">
        <v>154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162</v>
      </c>
      <c r="BM119" s="224" t="s">
        <v>202</v>
      </c>
    </row>
    <row r="120" s="2" customFormat="1">
      <c r="A120" s="39"/>
      <c r="B120" s="40"/>
      <c r="C120" s="41"/>
      <c r="D120" s="226" t="s">
        <v>164</v>
      </c>
      <c r="E120" s="41"/>
      <c r="F120" s="227" t="s">
        <v>201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82</v>
      </c>
    </row>
    <row r="121" s="2" customFormat="1">
      <c r="A121" s="39"/>
      <c r="B121" s="40"/>
      <c r="C121" s="41"/>
      <c r="D121" s="231" t="s">
        <v>165</v>
      </c>
      <c r="E121" s="41"/>
      <c r="F121" s="232" t="s">
        <v>203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165</v>
      </c>
      <c r="AU121" s="18" t="s">
        <v>82</v>
      </c>
    </row>
    <row r="122" s="2" customFormat="1" ht="16.5" customHeight="1">
      <c r="A122" s="39"/>
      <c r="B122" s="40"/>
      <c r="C122" s="213" t="s">
        <v>204</v>
      </c>
      <c r="D122" s="213" t="s">
        <v>157</v>
      </c>
      <c r="E122" s="214" t="s">
        <v>205</v>
      </c>
      <c r="F122" s="215" t="s">
        <v>206</v>
      </c>
      <c r="G122" s="216" t="s">
        <v>160</v>
      </c>
      <c r="H122" s="217">
        <v>1</v>
      </c>
      <c r="I122" s="218"/>
      <c r="J122" s="219">
        <f>ROUND(I122*H122,2)</f>
        <v>0</v>
      </c>
      <c r="K122" s="215" t="s">
        <v>161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162</v>
      </c>
      <c r="AT122" s="224" t="s">
        <v>157</v>
      </c>
      <c r="AU122" s="224" t="s">
        <v>82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162</v>
      </c>
      <c r="BM122" s="224" t="s">
        <v>207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206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82</v>
      </c>
    </row>
    <row r="124" s="2" customFormat="1">
      <c r="A124" s="39"/>
      <c r="B124" s="40"/>
      <c r="C124" s="41"/>
      <c r="D124" s="231" t="s">
        <v>165</v>
      </c>
      <c r="E124" s="41"/>
      <c r="F124" s="232" t="s">
        <v>208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165</v>
      </c>
      <c r="AU124" s="18" t="s">
        <v>82</v>
      </c>
    </row>
    <row r="125" s="13" customFormat="1">
      <c r="A125" s="13"/>
      <c r="B125" s="233"/>
      <c r="C125" s="234"/>
      <c r="D125" s="226" t="s">
        <v>167</v>
      </c>
      <c r="E125" s="235" t="s">
        <v>19</v>
      </c>
      <c r="F125" s="236" t="s">
        <v>209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167</v>
      </c>
      <c r="AU125" s="242" t="s">
        <v>82</v>
      </c>
      <c r="AV125" s="13" t="s">
        <v>80</v>
      </c>
      <c r="AW125" s="13" t="s">
        <v>33</v>
      </c>
      <c r="AX125" s="13" t="s">
        <v>72</v>
      </c>
      <c r="AY125" s="242" t="s">
        <v>154</v>
      </c>
    </row>
    <row r="126" s="14" customFormat="1">
      <c r="A126" s="14"/>
      <c r="B126" s="243"/>
      <c r="C126" s="244"/>
      <c r="D126" s="226" t="s">
        <v>167</v>
      </c>
      <c r="E126" s="245" t="s">
        <v>19</v>
      </c>
      <c r="F126" s="246" t="s">
        <v>80</v>
      </c>
      <c r="G126" s="244"/>
      <c r="H126" s="247">
        <v>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167</v>
      </c>
      <c r="AU126" s="253" t="s">
        <v>82</v>
      </c>
      <c r="AV126" s="14" t="s">
        <v>82</v>
      </c>
      <c r="AW126" s="14" t="s">
        <v>33</v>
      </c>
      <c r="AX126" s="14" t="s">
        <v>72</v>
      </c>
      <c r="AY126" s="253" t="s">
        <v>154</v>
      </c>
    </row>
    <row r="127" s="15" customFormat="1">
      <c r="A127" s="15"/>
      <c r="B127" s="254"/>
      <c r="C127" s="255"/>
      <c r="D127" s="226" t="s">
        <v>167</v>
      </c>
      <c r="E127" s="256" t="s">
        <v>19</v>
      </c>
      <c r="F127" s="257" t="s">
        <v>169</v>
      </c>
      <c r="G127" s="255"/>
      <c r="H127" s="258">
        <v>1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167</v>
      </c>
      <c r="AU127" s="264" t="s">
        <v>82</v>
      </c>
      <c r="AV127" s="15" t="s">
        <v>170</v>
      </c>
      <c r="AW127" s="15" t="s">
        <v>33</v>
      </c>
      <c r="AX127" s="15" t="s">
        <v>80</v>
      </c>
      <c r="AY127" s="264" t="s">
        <v>154</v>
      </c>
    </row>
    <row r="128" s="12" customFormat="1" ht="22.8" customHeight="1">
      <c r="A128" s="12"/>
      <c r="B128" s="197"/>
      <c r="C128" s="198"/>
      <c r="D128" s="199" t="s">
        <v>71</v>
      </c>
      <c r="E128" s="211" t="s">
        <v>210</v>
      </c>
      <c r="F128" s="211" t="s">
        <v>211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SUM(P129:P131)</f>
        <v>0</v>
      </c>
      <c r="Q128" s="205"/>
      <c r="R128" s="206">
        <f>SUM(R129:R131)</f>
        <v>0</v>
      </c>
      <c r="S128" s="205"/>
      <c r="T128" s="207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153</v>
      </c>
      <c r="AT128" s="209" t="s">
        <v>71</v>
      </c>
      <c r="AU128" s="209" t="s">
        <v>80</v>
      </c>
      <c r="AY128" s="208" t="s">
        <v>154</v>
      </c>
      <c r="BK128" s="210">
        <f>SUM(BK129:BK131)</f>
        <v>0</v>
      </c>
    </row>
    <row r="129" s="2" customFormat="1" ht="16.5" customHeight="1">
      <c r="A129" s="39"/>
      <c r="B129" s="40"/>
      <c r="C129" s="213" t="s">
        <v>212</v>
      </c>
      <c r="D129" s="213" t="s">
        <v>157</v>
      </c>
      <c r="E129" s="214" t="s">
        <v>213</v>
      </c>
      <c r="F129" s="215" t="s">
        <v>214</v>
      </c>
      <c r="G129" s="216" t="s">
        <v>160</v>
      </c>
      <c r="H129" s="217">
        <v>1</v>
      </c>
      <c r="I129" s="218"/>
      <c r="J129" s="219">
        <f>ROUND(I129*H129,2)</f>
        <v>0</v>
      </c>
      <c r="K129" s="215" t="s">
        <v>161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162</v>
      </c>
      <c r="AT129" s="224" t="s">
        <v>157</v>
      </c>
      <c r="AU129" s="224" t="s">
        <v>82</v>
      </c>
      <c r="AY129" s="18" t="s">
        <v>154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162</v>
      </c>
      <c r="BM129" s="224" t="s">
        <v>215</v>
      </c>
    </row>
    <row r="130" s="2" customFormat="1">
      <c r="A130" s="39"/>
      <c r="B130" s="40"/>
      <c r="C130" s="41"/>
      <c r="D130" s="226" t="s">
        <v>164</v>
      </c>
      <c r="E130" s="41"/>
      <c r="F130" s="227" t="s">
        <v>214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82</v>
      </c>
    </row>
    <row r="131" s="2" customFormat="1">
      <c r="A131" s="39"/>
      <c r="B131" s="40"/>
      <c r="C131" s="41"/>
      <c r="D131" s="231" t="s">
        <v>165</v>
      </c>
      <c r="E131" s="41"/>
      <c r="F131" s="232" t="s">
        <v>216</v>
      </c>
      <c r="G131" s="41"/>
      <c r="H131" s="41"/>
      <c r="I131" s="228"/>
      <c r="J131" s="41"/>
      <c r="K131" s="41"/>
      <c r="L131" s="45"/>
      <c r="M131" s="265"/>
      <c r="N131" s="266"/>
      <c r="O131" s="267"/>
      <c r="P131" s="267"/>
      <c r="Q131" s="267"/>
      <c r="R131" s="267"/>
      <c r="S131" s="267"/>
      <c r="T131" s="268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165</v>
      </c>
      <c r="AU131" s="18" t="s">
        <v>82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S/SpnTAIvUvVzW9VgVVHUamly3a4rmoizGcun0U83XHpKLk5XPmdZ9temsfHggFe3uki2gKUPC0lpX+TXhWasw==" hashValue="hSoWNb0WQ89Z13DfqvHcVhHq970/68t3NRba4MOeQvN98NxGIf+nC5dv2PolExFXXq+CD5yqigTPH25N7guATg==" algorithmName="SHA-512" password="CC35"/>
  <autoFilter ref="C83:K1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2_01/012303000"/>
    <hyperlink ref="F95" r:id="rId2" display="https://podminky.urs.cz/item/CS_URS_2022_01/013254000"/>
    <hyperlink ref="F99" r:id="rId3" display="https://podminky.urs.cz/item/CS_URS_2022_01/030001000"/>
    <hyperlink ref="F105" r:id="rId4" display="https://podminky.urs.cz/item/CS_URS_2022_01/034002000"/>
    <hyperlink ref="F112" r:id="rId5" display="https://podminky.urs.cz/item/CS_URS_2022_01/043002000"/>
    <hyperlink ref="F118" r:id="rId6" display="https://podminky.urs.cz/item/CS_URS_2022_01/045203000"/>
    <hyperlink ref="F121" r:id="rId7" display="https://podminky.urs.cz/item/CS_URS_2022_01/045303000"/>
    <hyperlink ref="F124" r:id="rId8" display="https://podminky.urs.cz/item/CS_URS_2022_01/049002000"/>
    <hyperlink ref="F131" r:id="rId9" display="https://podminky.urs.cz/item/CS_URS_2022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23. 2. 2022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ROUND(J91,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ROUND((SUM(BE91:BE548)),  2)</f>
        <v>0</v>
      </c>
      <c r="G33" s="39"/>
      <c r="H33" s="39"/>
      <c r="I33" s="158">
        <v>0.20999999999999999</v>
      </c>
      <c r="J33" s="157">
        <f>ROUND(((SUM(BE91:BE548))*I33),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ROUND((SUM(BF91:BF548)),  2)</f>
        <v>0</v>
      </c>
      <c r="G34" s="39"/>
      <c r="H34" s="39"/>
      <c r="I34" s="158">
        <v>0.14999999999999999</v>
      </c>
      <c r="J34" s="157">
        <f>ROUND(((SUM(BF91:BF548))*I34),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ROUND((SUM(BG91:BG548)),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ROUND((SUM(BH91:BH548)),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ROUND((SUM(BI91:BI548)),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PCHO PRO UMÍSTĚNÍ ARCHÍVU V 1.P.P.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Stavební část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130</v>
      </c>
      <c r="D57" s="172"/>
      <c r="E57" s="172"/>
      <c r="F57" s="172"/>
      <c r="G57" s="172"/>
      <c r="H57" s="172"/>
      <c r="I57" s="172"/>
      <c r="J57" s="173" t="s">
        <v>131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132</v>
      </c>
    </row>
    <row r="60" s="9" customFormat="1" ht="24.96" customHeight="1">
      <c r="A60" s="9"/>
      <c r="B60" s="175"/>
      <c r="C60" s="176"/>
      <c r="D60" s="177" t="s">
        <v>218</v>
      </c>
      <c r="E60" s="178"/>
      <c r="F60" s="178"/>
      <c r="G60" s="178"/>
      <c r="H60" s="178"/>
      <c r="I60" s="178"/>
      <c r="J60" s="179">
        <f>J92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219</v>
      </c>
      <c r="E61" s="183"/>
      <c r="F61" s="183"/>
      <c r="G61" s="183"/>
      <c r="H61" s="183"/>
      <c r="I61" s="183"/>
      <c r="J61" s="184">
        <f>J93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220</v>
      </c>
      <c r="E62" s="183"/>
      <c r="F62" s="183"/>
      <c r="G62" s="183"/>
      <c r="H62" s="183"/>
      <c r="I62" s="183"/>
      <c r="J62" s="184">
        <f>J101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221</v>
      </c>
      <c r="E63" s="183"/>
      <c r="F63" s="183"/>
      <c r="G63" s="183"/>
      <c r="H63" s="183"/>
      <c r="I63" s="183"/>
      <c r="J63" s="184">
        <f>J289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222</v>
      </c>
      <c r="E64" s="183"/>
      <c r="F64" s="183"/>
      <c r="G64" s="183"/>
      <c r="H64" s="183"/>
      <c r="I64" s="183"/>
      <c r="J64" s="184">
        <f>J348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223</v>
      </c>
      <c r="E65" s="183"/>
      <c r="F65" s="183"/>
      <c r="G65" s="183"/>
      <c r="H65" s="183"/>
      <c r="I65" s="183"/>
      <c r="J65" s="184">
        <f>J362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224</v>
      </c>
      <c r="E66" s="178"/>
      <c r="F66" s="178"/>
      <c r="G66" s="178"/>
      <c r="H66" s="178"/>
      <c r="I66" s="178"/>
      <c r="J66" s="179">
        <f>J366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225</v>
      </c>
      <c r="E67" s="183"/>
      <c r="F67" s="183"/>
      <c r="G67" s="183"/>
      <c r="H67" s="183"/>
      <c r="I67" s="183"/>
      <c r="J67" s="184">
        <f>J367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226</v>
      </c>
      <c r="E68" s="183"/>
      <c r="F68" s="183"/>
      <c r="G68" s="183"/>
      <c r="H68" s="183"/>
      <c r="I68" s="183"/>
      <c r="J68" s="184">
        <f>J386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227</v>
      </c>
      <c r="E69" s="183"/>
      <c r="F69" s="183"/>
      <c r="G69" s="183"/>
      <c r="H69" s="183"/>
      <c r="I69" s="183"/>
      <c r="J69" s="184">
        <f>J406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228</v>
      </c>
      <c r="E70" s="183"/>
      <c r="F70" s="183"/>
      <c r="G70" s="183"/>
      <c r="H70" s="183"/>
      <c r="I70" s="183"/>
      <c r="J70" s="184">
        <f>J438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229</v>
      </c>
      <c r="E71" s="183"/>
      <c r="F71" s="183"/>
      <c r="G71" s="183"/>
      <c r="H71" s="183"/>
      <c r="I71" s="183"/>
      <c r="J71" s="184">
        <f>J540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BUDOVY PCHO PRO UMÍSTĚNÍ ARCHÍVU V 1.P.P.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127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001 - Stavební část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23. 2. 2022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E15</f>
        <v>Nemocnice ve Frýdku - Místku, p.o.</v>
      </c>
      <c r="G87" s="41"/>
      <c r="H87" s="41"/>
      <c r="I87" s="33" t="s">
        <v>31</v>
      </c>
      <c r="J87" s="37" t="str">
        <f>E21</f>
        <v>FORSING projekt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Jindřich Jansa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139</v>
      </c>
      <c r="D90" s="189" t="s">
        <v>57</v>
      </c>
      <c r="E90" s="189" t="s">
        <v>53</v>
      </c>
      <c r="F90" s="189" t="s">
        <v>54</v>
      </c>
      <c r="G90" s="189" t="s">
        <v>140</v>
      </c>
      <c r="H90" s="189" t="s">
        <v>141</v>
      </c>
      <c r="I90" s="189" t="s">
        <v>142</v>
      </c>
      <c r="J90" s="189" t="s">
        <v>131</v>
      </c>
      <c r="K90" s="190" t="s">
        <v>143</v>
      </c>
      <c r="L90" s="191"/>
      <c r="M90" s="93" t="s">
        <v>19</v>
      </c>
      <c r="N90" s="94" t="s">
        <v>42</v>
      </c>
      <c r="O90" s="94" t="s">
        <v>144</v>
      </c>
      <c r="P90" s="94" t="s">
        <v>145</v>
      </c>
      <c r="Q90" s="94" t="s">
        <v>146</v>
      </c>
      <c r="R90" s="94" t="s">
        <v>147</v>
      </c>
      <c r="S90" s="94" t="s">
        <v>148</v>
      </c>
      <c r="T90" s="95" t="s">
        <v>149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150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P92+P366</f>
        <v>0</v>
      </c>
      <c r="Q91" s="97"/>
      <c r="R91" s="194">
        <f>R92+R366</f>
        <v>69.974928260000013</v>
      </c>
      <c r="S91" s="97"/>
      <c r="T91" s="195">
        <f>T92+T366</f>
        <v>1.704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132</v>
      </c>
      <c r="BK91" s="196">
        <f>BK92+BK366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230</v>
      </c>
      <c r="F92" s="200" t="s">
        <v>231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P93+P101+P289+P348+P362</f>
        <v>0</v>
      </c>
      <c r="Q92" s="205"/>
      <c r="R92" s="206">
        <f>R93+R101+R289+R348+R362</f>
        <v>65.49310383000001</v>
      </c>
      <c r="S92" s="205"/>
      <c r="T92" s="207">
        <f>T93+T101+T289+T348+T362</f>
        <v>1.704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80</v>
      </c>
      <c r="AT92" s="209" t="s">
        <v>71</v>
      </c>
      <c r="AU92" s="209" t="s">
        <v>72</v>
      </c>
      <c r="AY92" s="208" t="s">
        <v>154</v>
      </c>
      <c r="BK92" s="210">
        <f>BK93+BK101+BK289+BK348+BK362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177</v>
      </c>
      <c r="F93" s="211" t="s">
        <v>232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SUM(P94:P100)</f>
        <v>0</v>
      </c>
      <c r="Q93" s="205"/>
      <c r="R93" s="206">
        <f>SUM(R94:R100)</f>
        <v>0.045544649999999999</v>
      </c>
      <c r="S93" s="205"/>
      <c r="T93" s="207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80</v>
      </c>
      <c r="AY93" s="208" t="s">
        <v>154</v>
      </c>
      <c r="BK93" s="210">
        <f>SUM(BK94:BK100)</f>
        <v>0</v>
      </c>
    </row>
    <row r="94" s="2" customFormat="1" ht="21.75" customHeight="1">
      <c r="A94" s="39"/>
      <c r="B94" s="40"/>
      <c r="C94" s="213" t="s">
        <v>80</v>
      </c>
      <c r="D94" s="213" t="s">
        <v>157</v>
      </c>
      <c r="E94" s="214" t="s">
        <v>233</v>
      </c>
      <c r="F94" s="215" t="s">
        <v>234</v>
      </c>
      <c r="G94" s="216" t="s">
        <v>235</v>
      </c>
      <c r="H94" s="217">
        <v>0.56499999999999995</v>
      </c>
      <c r="I94" s="218"/>
      <c r="J94" s="219">
        <f>ROUND(I94*H94,2)</f>
        <v>0</v>
      </c>
      <c r="K94" s="215" t="s">
        <v>161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0.080610000000000001</v>
      </c>
      <c r="R94" s="222">
        <f>Q94*H94</f>
        <v>0.045544649999999999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157</v>
      </c>
      <c r="AU94" s="224" t="s">
        <v>82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170</v>
      </c>
      <c r="BM94" s="224" t="s">
        <v>236</v>
      </c>
    </row>
    <row r="95" s="2" customFormat="1">
      <c r="A95" s="39"/>
      <c r="B95" s="40"/>
      <c r="C95" s="41"/>
      <c r="D95" s="226" t="s">
        <v>164</v>
      </c>
      <c r="E95" s="41"/>
      <c r="F95" s="227" t="s">
        <v>237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82</v>
      </c>
    </row>
    <row r="96" s="2" customFormat="1">
      <c r="A96" s="39"/>
      <c r="B96" s="40"/>
      <c r="C96" s="41"/>
      <c r="D96" s="231" t="s">
        <v>165</v>
      </c>
      <c r="E96" s="41"/>
      <c r="F96" s="232" t="s">
        <v>238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165</v>
      </c>
      <c r="AU96" s="18" t="s">
        <v>82</v>
      </c>
    </row>
    <row r="97" s="13" customFormat="1">
      <c r="A97" s="13"/>
      <c r="B97" s="233"/>
      <c r="C97" s="234"/>
      <c r="D97" s="226" t="s">
        <v>167</v>
      </c>
      <c r="E97" s="235" t="s">
        <v>19</v>
      </c>
      <c r="F97" s="236" t="s">
        <v>239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167</v>
      </c>
      <c r="AU97" s="242" t="s">
        <v>82</v>
      </c>
      <c r="AV97" s="13" t="s">
        <v>80</v>
      </c>
      <c r="AW97" s="13" t="s">
        <v>33</v>
      </c>
      <c r="AX97" s="13" t="s">
        <v>72</v>
      </c>
      <c r="AY97" s="242" t="s">
        <v>154</v>
      </c>
    </row>
    <row r="98" s="13" customFormat="1">
      <c r="A98" s="13"/>
      <c r="B98" s="233"/>
      <c r="C98" s="234"/>
      <c r="D98" s="226" t="s">
        <v>167</v>
      </c>
      <c r="E98" s="235" t="s">
        <v>19</v>
      </c>
      <c r="F98" s="236" t="s">
        <v>240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167</v>
      </c>
      <c r="AU98" s="242" t="s">
        <v>82</v>
      </c>
      <c r="AV98" s="13" t="s">
        <v>80</v>
      </c>
      <c r="AW98" s="13" t="s">
        <v>33</v>
      </c>
      <c r="AX98" s="13" t="s">
        <v>72</v>
      </c>
      <c r="AY98" s="242" t="s">
        <v>154</v>
      </c>
    </row>
    <row r="99" s="14" customFormat="1">
      <c r="A99" s="14"/>
      <c r="B99" s="243"/>
      <c r="C99" s="244"/>
      <c r="D99" s="226" t="s">
        <v>167</v>
      </c>
      <c r="E99" s="245" t="s">
        <v>19</v>
      </c>
      <c r="F99" s="246" t="s">
        <v>241</v>
      </c>
      <c r="G99" s="244"/>
      <c r="H99" s="247">
        <v>0.56499999999999995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167</v>
      </c>
      <c r="AU99" s="253" t="s">
        <v>82</v>
      </c>
      <c r="AV99" s="14" t="s">
        <v>82</v>
      </c>
      <c r="AW99" s="14" t="s">
        <v>33</v>
      </c>
      <c r="AX99" s="14" t="s">
        <v>72</v>
      </c>
      <c r="AY99" s="253" t="s">
        <v>154</v>
      </c>
    </row>
    <row r="100" s="15" customFormat="1">
      <c r="A100" s="15"/>
      <c r="B100" s="254"/>
      <c r="C100" s="255"/>
      <c r="D100" s="226" t="s">
        <v>167</v>
      </c>
      <c r="E100" s="256" t="s">
        <v>19</v>
      </c>
      <c r="F100" s="257" t="s">
        <v>169</v>
      </c>
      <c r="G100" s="255"/>
      <c r="H100" s="258">
        <v>0.56499999999999995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4" t="s">
        <v>167</v>
      </c>
      <c r="AU100" s="264" t="s">
        <v>82</v>
      </c>
      <c r="AV100" s="15" t="s">
        <v>170</v>
      </c>
      <c r="AW100" s="15" t="s">
        <v>33</v>
      </c>
      <c r="AX100" s="15" t="s">
        <v>80</v>
      </c>
      <c r="AY100" s="264" t="s">
        <v>154</v>
      </c>
    </row>
    <row r="101" s="12" customFormat="1" ht="22.8" customHeight="1">
      <c r="A101" s="12"/>
      <c r="B101" s="197"/>
      <c r="C101" s="198"/>
      <c r="D101" s="199" t="s">
        <v>71</v>
      </c>
      <c r="E101" s="211" t="s">
        <v>194</v>
      </c>
      <c r="F101" s="211" t="s">
        <v>242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SUM(P102:P288)</f>
        <v>0</v>
      </c>
      <c r="Q101" s="205"/>
      <c r="R101" s="206">
        <f>SUM(R102:R288)</f>
        <v>65.409709180000007</v>
      </c>
      <c r="S101" s="205"/>
      <c r="T101" s="207">
        <f>SUM(T102:T288)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80</v>
      </c>
      <c r="AT101" s="209" t="s">
        <v>71</v>
      </c>
      <c r="AU101" s="209" t="s">
        <v>80</v>
      </c>
      <c r="AY101" s="208" t="s">
        <v>154</v>
      </c>
      <c r="BK101" s="210">
        <f>SUM(BK102:BK288)</f>
        <v>0</v>
      </c>
    </row>
    <row r="102" s="2" customFormat="1" ht="16.5" customHeight="1">
      <c r="A102" s="39"/>
      <c r="B102" s="40"/>
      <c r="C102" s="213" t="s">
        <v>82</v>
      </c>
      <c r="D102" s="213" t="s">
        <v>157</v>
      </c>
      <c r="E102" s="214" t="s">
        <v>243</v>
      </c>
      <c r="F102" s="215" t="s">
        <v>244</v>
      </c>
      <c r="G102" s="216" t="s">
        <v>235</v>
      </c>
      <c r="H102" s="217">
        <v>138.19999999999999</v>
      </c>
      <c r="I102" s="218"/>
      <c r="J102" s="219">
        <f>ROUND(I102*H102,2)</f>
        <v>0</v>
      </c>
      <c r="K102" s="215" t="s">
        <v>161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0.00025999999999999998</v>
      </c>
      <c r="R102" s="222">
        <f>Q102*H102</f>
        <v>0.035931999999999992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157</v>
      </c>
      <c r="AU102" s="224" t="s">
        <v>82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170</v>
      </c>
      <c r="BM102" s="224" t="s">
        <v>245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246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82</v>
      </c>
    </row>
    <row r="104" s="2" customFormat="1">
      <c r="A104" s="39"/>
      <c r="B104" s="40"/>
      <c r="C104" s="41"/>
      <c r="D104" s="231" t="s">
        <v>165</v>
      </c>
      <c r="E104" s="41"/>
      <c r="F104" s="232" t="s">
        <v>247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165</v>
      </c>
      <c r="AU104" s="18" t="s">
        <v>82</v>
      </c>
    </row>
    <row r="105" s="13" customFormat="1">
      <c r="A105" s="13"/>
      <c r="B105" s="233"/>
      <c r="C105" s="234"/>
      <c r="D105" s="226" t="s">
        <v>167</v>
      </c>
      <c r="E105" s="235" t="s">
        <v>19</v>
      </c>
      <c r="F105" s="236" t="s">
        <v>239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167</v>
      </c>
      <c r="AU105" s="242" t="s">
        <v>82</v>
      </c>
      <c r="AV105" s="13" t="s">
        <v>80</v>
      </c>
      <c r="AW105" s="13" t="s">
        <v>33</v>
      </c>
      <c r="AX105" s="13" t="s">
        <v>72</v>
      </c>
      <c r="AY105" s="242" t="s">
        <v>154</v>
      </c>
    </row>
    <row r="106" s="13" customFormat="1">
      <c r="A106" s="13"/>
      <c r="B106" s="233"/>
      <c r="C106" s="234"/>
      <c r="D106" s="226" t="s">
        <v>167</v>
      </c>
      <c r="E106" s="235" t="s">
        <v>19</v>
      </c>
      <c r="F106" s="236" t="s">
        <v>248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167</v>
      </c>
      <c r="AU106" s="242" t="s">
        <v>82</v>
      </c>
      <c r="AV106" s="13" t="s">
        <v>80</v>
      </c>
      <c r="AW106" s="13" t="s">
        <v>33</v>
      </c>
      <c r="AX106" s="13" t="s">
        <v>72</v>
      </c>
      <c r="AY106" s="242" t="s">
        <v>154</v>
      </c>
    </row>
    <row r="107" s="14" customFormat="1">
      <c r="A107" s="14"/>
      <c r="B107" s="243"/>
      <c r="C107" s="244"/>
      <c r="D107" s="226" t="s">
        <v>167</v>
      </c>
      <c r="E107" s="245" t="s">
        <v>19</v>
      </c>
      <c r="F107" s="246" t="s">
        <v>249</v>
      </c>
      <c r="G107" s="244"/>
      <c r="H107" s="247">
        <v>138.19999999999999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167</v>
      </c>
      <c r="AU107" s="253" t="s">
        <v>82</v>
      </c>
      <c r="AV107" s="14" t="s">
        <v>82</v>
      </c>
      <c r="AW107" s="14" t="s">
        <v>33</v>
      </c>
      <c r="AX107" s="14" t="s">
        <v>72</v>
      </c>
      <c r="AY107" s="253" t="s">
        <v>154</v>
      </c>
    </row>
    <row r="108" s="15" customFormat="1">
      <c r="A108" s="15"/>
      <c r="B108" s="254"/>
      <c r="C108" s="255"/>
      <c r="D108" s="226" t="s">
        <v>167</v>
      </c>
      <c r="E108" s="256" t="s">
        <v>19</v>
      </c>
      <c r="F108" s="257" t="s">
        <v>169</v>
      </c>
      <c r="G108" s="255"/>
      <c r="H108" s="258">
        <v>138.19999999999999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167</v>
      </c>
      <c r="AU108" s="264" t="s">
        <v>82</v>
      </c>
      <c r="AV108" s="15" t="s">
        <v>170</v>
      </c>
      <c r="AW108" s="15" t="s">
        <v>33</v>
      </c>
      <c r="AX108" s="15" t="s">
        <v>80</v>
      </c>
      <c r="AY108" s="264" t="s">
        <v>154</v>
      </c>
    </row>
    <row r="109" s="2" customFormat="1" ht="16.5" customHeight="1">
      <c r="A109" s="39"/>
      <c r="B109" s="40"/>
      <c r="C109" s="213" t="s">
        <v>177</v>
      </c>
      <c r="D109" s="213" t="s">
        <v>157</v>
      </c>
      <c r="E109" s="214" t="s">
        <v>250</v>
      </c>
      <c r="F109" s="215" t="s">
        <v>251</v>
      </c>
      <c r="G109" s="216" t="s">
        <v>235</v>
      </c>
      <c r="H109" s="217">
        <v>138.19999999999999</v>
      </c>
      <c r="I109" s="218"/>
      <c r="J109" s="219">
        <f>ROUND(I109*H109,2)</f>
        <v>0</v>
      </c>
      <c r="K109" s="215" t="s">
        <v>161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0.0054599999999999996</v>
      </c>
      <c r="R109" s="222">
        <f>Q109*H109</f>
        <v>0.75457199999999991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157</v>
      </c>
      <c r="AU109" s="224" t="s">
        <v>82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170</v>
      </c>
      <c r="BM109" s="224" t="s">
        <v>252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253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82</v>
      </c>
    </row>
    <row r="111" s="2" customFormat="1">
      <c r="A111" s="39"/>
      <c r="B111" s="40"/>
      <c r="C111" s="41"/>
      <c r="D111" s="231" t="s">
        <v>165</v>
      </c>
      <c r="E111" s="41"/>
      <c r="F111" s="232" t="s">
        <v>254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165</v>
      </c>
      <c r="AU111" s="18" t="s">
        <v>82</v>
      </c>
    </row>
    <row r="112" s="13" customFormat="1">
      <c r="A112" s="13"/>
      <c r="B112" s="233"/>
      <c r="C112" s="234"/>
      <c r="D112" s="226" t="s">
        <v>167</v>
      </c>
      <c r="E112" s="235" t="s">
        <v>19</v>
      </c>
      <c r="F112" s="236" t="s">
        <v>239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167</v>
      </c>
      <c r="AU112" s="242" t="s">
        <v>82</v>
      </c>
      <c r="AV112" s="13" t="s">
        <v>80</v>
      </c>
      <c r="AW112" s="13" t="s">
        <v>33</v>
      </c>
      <c r="AX112" s="13" t="s">
        <v>72</v>
      </c>
      <c r="AY112" s="242" t="s">
        <v>154</v>
      </c>
    </row>
    <row r="113" s="13" customFormat="1">
      <c r="A113" s="13"/>
      <c r="B113" s="233"/>
      <c r="C113" s="234"/>
      <c r="D113" s="226" t="s">
        <v>167</v>
      </c>
      <c r="E113" s="235" t="s">
        <v>19</v>
      </c>
      <c r="F113" s="236" t="s">
        <v>248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167</v>
      </c>
      <c r="AU113" s="242" t="s">
        <v>82</v>
      </c>
      <c r="AV113" s="13" t="s">
        <v>80</v>
      </c>
      <c r="AW113" s="13" t="s">
        <v>33</v>
      </c>
      <c r="AX113" s="13" t="s">
        <v>72</v>
      </c>
      <c r="AY113" s="242" t="s">
        <v>154</v>
      </c>
    </row>
    <row r="114" s="14" customFormat="1">
      <c r="A114" s="14"/>
      <c r="B114" s="243"/>
      <c r="C114" s="244"/>
      <c r="D114" s="226" t="s">
        <v>167</v>
      </c>
      <c r="E114" s="245" t="s">
        <v>19</v>
      </c>
      <c r="F114" s="246" t="s">
        <v>249</v>
      </c>
      <c r="G114" s="244"/>
      <c r="H114" s="247">
        <v>138.19999999999999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167</v>
      </c>
      <c r="AU114" s="253" t="s">
        <v>82</v>
      </c>
      <c r="AV114" s="14" t="s">
        <v>82</v>
      </c>
      <c r="AW114" s="14" t="s">
        <v>33</v>
      </c>
      <c r="AX114" s="14" t="s">
        <v>72</v>
      </c>
      <c r="AY114" s="253" t="s">
        <v>154</v>
      </c>
    </row>
    <row r="115" s="15" customFormat="1">
      <c r="A115" s="15"/>
      <c r="B115" s="254"/>
      <c r="C115" s="255"/>
      <c r="D115" s="226" t="s">
        <v>167</v>
      </c>
      <c r="E115" s="256" t="s">
        <v>19</v>
      </c>
      <c r="F115" s="257" t="s">
        <v>169</v>
      </c>
      <c r="G115" s="255"/>
      <c r="H115" s="258">
        <v>138.19999999999999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167</v>
      </c>
      <c r="AU115" s="264" t="s">
        <v>82</v>
      </c>
      <c r="AV115" s="15" t="s">
        <v>170</v>
      </c>
      <c r="AW115" s="15" t="s">
        <v>33</v>
      </c>
      <c r="AX115" s="15" t="s">
        <v>80</v>
      </c>
      <c r="AY115" s="264" t="s">
        <v>154</v>
      </c>
    </row>
    <row r="116" s="2" customFormat="1" ht="16.5" customHeight="1">
      <c r="A116" s="39"/>
      <c r="B116" s="40"/>
      <c r="C116" s="213" t="s">
        <v>170</v>
      </c>
      <c r="D116" s="213" t="s">
        <v>157</v>
      </c>
      <c r="E116" s="214" t="s">
        <v>255</v>
      </c>
      <c r="F116" s="215" t="s">
        <v>256</v>
      </c>
      <c r="G116" s="216" t="s">
        <v>235</v>
      </c>
      <c r="H116" s="217">
        <v>414.60000000000002</v>
      </c>
      <c r="I116" s="218"/>
      <c r="J116" s="219">
        <f>ROUND(I116*H116,2)</f>
        <v>0</v>
      </c>
      <c r="K116" s="215" t="s">
        <v>161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0.0020999999999999999</v>
      </c>
      <c r="R116" s="222">
        <f>Q116*H116</f>
        <v>0.87065999999999999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157</v>
      </c>
      <c r="AU116" s="224" t="s">
        <v>82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170</v>
      </c>
      <c r="BM116" s="224" t="s">
        <v>257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258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82</v>
      </c>
    </row>
    <row r="118" s="2" customFormat="1">
      <c r="A118" s="39"/>
      <c r="B118" s="40"/>
      <c r="C118" s="41"/>
      <c r="D118" s="231" t="s">
        <v>165</v>
      </c>
      <c r="E118" s="41"/>
      <c r="F118" s="232" t="s">
        <v>259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165</v>
      </c>
      <c r="AU118" s="18" t="s">
        <v>82</v>
      </c>
    </row>
    <row r="119" s="14" customFormat="1">
      <c r="A119" s="14"/>
      <c r="B119" s="243"/>
      <c r="C119" s="244"/>
      <c r="D119" s="226" t="s">
        <v>167</v>
      </c>
      <c r="E119" s="245" t="s">
        <v>19</v>
      </c>
      <c r="F119" s="246" t="s">
        <v>260</v>
      </c>
      <c r="G119" s="244"/>
      <c r="H119" s="247">
        <v>414.60000000000002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167</v>
      </c>
      <c r="AU119" s="253" t="s">
        <v>82</v>
      </c>
      <c r="AV119" s="14" t="s">
        <v>82</v>
      </c>
      <c r="AW119" s="14" t="s">
        <v>33</v>
      </c>
      <c r="AX119" s="14" t="s">
        <v>72</v>
      </c>
      <c r="AY119" s="253" t="s">
        <v>154</v>
      </c>
    </row>
    <row r="120" s="15" customFormat="1">
      <c r="A120" s="15"/>
      <c r="B120" s="254"/>
      <c r="C120" s="255"/>
      <c r="D120" s="226" t="s">
        <v>167</v>
      </c>
      <c r="E120" s="256" t="s">
        <v>19</v>
      </c>
      <c r="F120" s="257" t="s">
        <v>169</v>
      </c>
      <c r="G120" s="255"/>
      <c r="H120" s="258">
        <v>414.60000000000002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167</v>
      </c>
      <c r="AU120" s="264" t="s">
        <v>82</v>
      </c>
      <c r="AV120" s="15" t="s">
        <v>170</v>
      </c>
      <c r="AW120" s="15" t="s">
        <v>33</v>
      </c>
      <c r="AX120" s="15" t="s">
        <v>80</v>
      </c>
      <c r="AY120" s="264" t="s">
        <v>154</v>
      </c>
    </row>
    <row r="121" s="2" customFormat="1" ht="16.5" customHeight="1">
      <c r="A121" s="39"/>
      <c r="B121" s="40"/>
      <c r="C121" s="213" t="s">
        <v>153</v>
      </c>
      <c r="D121" s="213" t="s">
        <v>157</v>
      </c>
      <c r="E121" s="214" t="s">
        <v>261</v>
      </c>
      <c r="F121" s="215" t="s">
        <v>262</v>
      </c>
      <c r="G121" s="216" t="s">
        <v>235</v>
      </c>
      <c r="H121" s="217">
        <v>1.3819999999999999</v>
      </c>
      <c r="I121" s="218"/>
      <c r="J121" s="219">
        <f>ROUND(I121*H121,2)</f>
        <v>0</v>
      </c>
      <c r="K121" s="215" t="s">
        <v>161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0.040000000000000001</v>
      </c>
      <c r="R121" s="222">
        <f>Q121*H121</f>
        <v>0.055279999999999996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170</v>
      </c>
      <c r="AT121" s="224" t="s">
        <v>157</v>
      </c>
      <c r="AU121" s="224" t="s">
        <v>82</v>
      </c>
      <c r="AY121" s="18" t="s">
        <v>154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170</v>
      </c>
      <c r="BM121" s="224" t="s">
        <v>263</v>
      </c>
    </row>
    <row r="122" s="2" customFormat="1">
      <c r="A122" s="39"/>
      <c r="B122" s="40"/>
      <c r="C122" s="41"/>
      <c r="D122" s="226" t="s">
        <v>164</v>
      </c>
      <c r="E122" s="41"/>
      <c r="F122" s="227" t="s">
        <v>264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164</v>
      </c>
      <c r="AU122" s="18" t="s">
        <v>82</v>
      </c>
    </row>
    <row r="123" s="2" customFormat="1">
      <c r="A123" s="39"/>
      <c r="B123" s="40"/>
      <c r="C123" s="41"/>
      <c r="D123" s="231" t="s">
        <v>165</v>
      </c>
      <c r="E123" s="41"/>
      <c r="F123" s="232" t="s">
        <v>265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165</v>
      </c>
      <c r="AU123" s="18" t="s">
        <v>82</v>
      </c>
    </row>
    <row r="124" s="13" customFormat="1">
      <c r="A124" s="13"/>
      <c r="B124" s="233"/>
      <c r="C124" s="234"/>
      <c r="D124" s="226" t="s">
        <v>167</v>
      </c>
      <c r="E124" s="235" t="s">
        <v>19</v>
      </c>
      <c r="F124" s="236" t="s">
        <v>239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167</v>
      </c>
      <c r="AU124" s="242" t="s">
        <v>82</v>
      </c>
      <c r="AV124" s="13" t="s">
        <v>80</v>
      </c>
      <c r="AW124" s="13" t="s">
        <v>33</v>
      </c>
      <c r="AX124" s="13" t="s">
        <v>72</v>
      </c>
      <c r="AY124" s="242" t="s">
        <v>154</v>
      </c>
    </row>
    <row r="125" s="13" customFormat="1">
      <c r="A125" s="13"/>
      <c r="B125" s="233"/>
      <c r="C125" s="234"/>
      <c r="D125" s="226" t="s">
        <v>167</v>
      </c>
      <c r="E125" s="235" t="s">
        <v>19</v>
      </c>
      <c r="F125" s="236" t="s">
        <v>266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167</v>
      </c>
      <c r="AU125" s="242" t="s">
        <v>82</v>
      </c>
      <c r="AV125" s="13" t="s">
        <v>80</v>
      </c>
      <c r="AW125" s="13" t="s">
        <v>33</v>
      </c>
      <c r="AX125" s="13" t="s">
        <v>72</v>
      </c>
      <c r="AY125" s="242" t="s">
        <v>154</v>
      </c>
    </row>
    <row r="126" s="13" customFormat="1">
      <c r="A126" s="13"/>
      <c r="B126" s="233"/>
      <c r="C126" s="234"/>
      <c r="D126" s="226" t="s">
        <v>167</v>
      </c>
      <c r="E126" s="235" t="s">
        <v>19</v>
      </c>
      <c r="F126" s="236" t="s">
        <v>248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167</v>
      </c>
      <c r="AU126" s="242" t="s">
        <v>82</v>
      </c>
      <c r="AV126" s="13" t="s">
        <v>80</v>
      </c>
      <c r="AW126" s="13" t="s">
        <v>33</v>
      </c>
      <c r="AX126" s="13" t="s">
        <v>72</v>
      </c>
      <c r="AY126" s="242" t="s">
        <v>154</v>
      </c>
    </row>
    <row r="127" s="14" customFormat="1">
      <c r="A127" s="14"/>
      <c r="B127" s="243"/>
      <c r="C127" s="244"/>
      <c r="D127" s="226" t="s">
        <v>167</v>
      </c>
      <c r="E127" s="245" t="s">
        <v>19</v>
      </c>
      <c r="F127" s="246" t="s">
        <v>267</v>
      </c>
      <c r="G127" s="244"/>
      <c r="H127" s="247">
        <v>1.3819999999999999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167</v>
      </c>
      <c r="AU127" s="253" t="s">
        <v>82</v>
      </c>
      <c r="AV127" s="14" t="s">
        <v>82</v>
      </c>
      <c r="AW127" s="14" t="s">
        <v>33</v>
      </c>
      <c r="AX127" s="14" t="s">
        <v>72</v>
      </c>
      <c r="AY127" s="253" t="s">
        <v>154</v>
      </c>
    </row>
    <row r="128" s="15" customFormat="1">
      <c r="A128" s="15"/>
      <c r="B128" s="254"/>
      <c r="C128" s="255"/>
      <c r="D128" s="226" t="s">
        <v>167</v>
      </c>
      <c r="E128" s="256" t="s">
        <v>19</v>
      </c>
      <c r="F128" s="257" t="s">
        <v>169</v>
      </c>
      <c r="G128" s="255"/>
      <c r="H128" s="258">
        <v>1.3819999999999999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167</v>
      </c>
      <c r="AU128" s="264" t="s">
        <v>82</v>
      </c>
      <c r="AV128" s="15" t="s">
        <v>170</v>
      </c>
      <c r="AW128" s="15" t="s">
        <v>33</v>
      </c>
      <c r="AX128" s="15" t="s">
        <v>80</v>
      </c>
      <c r="AY128" s="264" t="s">
        <v>154</v>
      </c>
    </row>
    <row r="129" s="2" customFormat="1" ht="16.5" customHeight="1">
      <c r="A129" s="39"/>
      <c r="B129" s="40"/>
      <c r="C129" s="213" t="s">
        <v>194</v>
      </c>
      <c r="D129" s="213" t="s">
        <v>157</v>
      </c>
      <c r="E129" s="214" t="s">
        <v>268</v>
      </c>
      <c r="F129" s="215" t="s">
        <v>269</v>
      </c>
      <c r="G129" s="216" t="s">
        <v>235</v>
      </c>
      <c r="H129" s="217">
        <v>138.19999999999999</v>
      </c>
      <c r="I129" s="218"/>
      <c r="J129" s="219">
        <f>ROUND(I129*H129,2)</f>
        <v>0</v>
      </c>
      <c r="K129" s="215" t="s">
        <v>161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0.0043800000000000002</v>
      </c>
      <c r="R129" s="222">
        <f>Q129*H129</f>
        <v>0.60531599999999997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170</v>
      </c>
      <c r="AT129" s="224" t="s">
        <v>157</v>
      </c>
      <c r="AU129" s="224" t="s">
        <v>82</v>
      </c>
      <c r="AY129" s="18" t="s">
        <v>154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170</v>
      </c>
      <c r="BM129" s="224" t="s">
        <v>270</v>
      </c>
    </row>
    <row r="130" s="2" customFormat="1">
      <c r="A130" s="39"/>
      <c r="B130" s="40"/>
      <c r="C130" s="41"/>
      <c r="D130" s="226" t="s">
        <v>164</v>
      </c>
      <c r="E130" s="41"/>
      <c r="F130" s="227" t="s">
        <v>271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82</v>
      </c>
    </row>
    <row r="131" s="2" customFormat="1">
      <c r="A131" s="39"/>
      <c r="B131" s="40"/>
      <c r="C131" s="41"/>
      <c r="D131" s="231" t="s">
        <v>165</v>
      </c>
      <c r="E131" s="41"/>
      <c r="F131" s="232" t="s">
        <v>272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165</v>
      </c>
      <c r="AU131" s="18" t="s">
        <v>82</v>
      </c>
    </row>
    <row r="132" s="13" customFormat="1">
      <c r="A132" s="13"/>
      <c r="B132" s="233"/>
      <c r="C132" s="234"/>
      <c r="D132" s="226" t="s">
        <v>167</v>
      </c>
      <c r="E132" s="235" t="s">
        <v>19</v>
      </c>
      <c r="F132" s="236" t="s">
        <v>239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167</v>
      </c>
      <c r="AU132" s="242" t="s">
        <v>82</v>
      </c>
      <c r="AV132" s="13" t="s">
        <v>80</v>
      </c>
      <c r="AW132" s="13" t="s">
        <v>33</v>
      </c>
      <c r="AX132" s="13" t="s">
        <v>72</v>
      </c>
      <c r="AY132" s="242" t="s">
        <v>154</v>
      </c>
    </row>
    <row r="133" s="13" customFormat="1">
      <c r="A133" s="13"/>
      <c r="B133" s="233"/>
      <c r="C133" s="234"/>
      <c r="D133" s="226" t="s">
        <v>167</v>
      </c>
      <c r="E133" s="235" t="s">
        <v>19</v>
      </c>
      <c r="F133" s="236" t="s">
        <v>248</v>
      </c>
      <c r="G133" s="234"/>
      <c r="H133" s="235" t="s">
        <v>19</v>
      </c>
      <c r="I133" s="237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167</v>
      </c>
      <c r="AU133" s="242" t="s">
        <v>82</v>
      </c>
      <c r="AV133" s="13" t="s">
        <v>80</v>
      </c>
      <c r="AW133" s="13" t="s">
        <v>33</v>
      </c>
      <c r="AX133" s="13" t="s">
        <v>72</v>
      </c>
      <c r="AY133" s="242" t="s">
        <v>154</v>
      </c>
    </row>
    <row r="134" s="14" customFormat="1">
      <c r="A134" s="14"/>
      <c r="B134" s="243"/>
      <c r="C134" s="244"/>
      <c r="D134" s="226" t="s">
        <v>167</v>
      </c>
      <c r="E134" s="245" t="s">
        <v>19</v>
      </c>
      <c r="F134" s="246" t="s">
        <v>249</v>
      </c>
      <c r="G134" s="244"/>
      <c r="H134" s="247">
        <v>138.19999999999999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167</v>
      </c>
      <c r="AU134" s="253" t="s">
        <v>82</v>
      </c>
      <c r="AV134" s="14" t="s">
        <v>82</v>
      </c>
      <c r="AW134" s="14" t="s">
        <v>33</v>
      </c>
      <c r="AX134" s="14" t="s">
        <v>72</v>
      </c>
      <c r="AY134" s="253" t="s">
        <v>154</v>
      </c>
    </row>
    <row r="135" s="15" customFormat="1">
      <c r="A135" s="15"/>
      <c r="B135" s="254"/>
      <c r="C135" s="255"/>
      <c r="D135" s="226" t="s">
        <v>167</v>
      </c>
      <c r="E135" s="256" t="s">
        <v>19</v>
      </c>
      <c r="F135" s="257" t="s">
        <v>169</v>
      </c>
      <c r="G135" s="255"/>
      <c r="H135" s="258">
        <v>138.19999999999999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167</v>
      </c>
      <c r="AU135" s="264" t="s">
        <v>82</v>
      </c>
      <c r="AV135" s="15" t="s">
        <v>170</v>
      </c>
      <c r="AW135" s="15" t="s">
        <v>33</v>
      </c>
      <c r="AX135" s="15" t="s">
        <v>80</v>
      </c>
      <c r="AY135" s="264" t="s">
        <v>154</v>
      </c>
    </row>
    <row r="136" s="2" customFormat="1" ht="16.5" customHeight="1">
      <c r="A136" s="39"/>
      <c r="B136" s="40"/>
      <c r="C136" s="213" t="s">
        <v>199</v>
      </c>
      <c r="D136" s="213" t="s">
        <v>157</v>
      </c>
      <c r="E136" s="214" t="s">
        <v>273</v>
      </c>
      <c r="F136" s="215" t="s">
        <v>274</v>
      </c>
      <c r="G136" s="216" t="s">
        <v>235</v>
      </c>
      <c r="H136" s="217">
        <v>138.19999999999999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0.0040000000000000001</v>
      </c>
      <c r="R136" s="222">
        <f>Q136*H136</f>
        <v>0.55279999999999996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170</v>
      </c>
      <c r="AT136" s="224" t="s">
        <v>157</v>
      </c>
      <c r="AU136" s="224" t="s">
        <v>82</v>
      </c>
      <c r="AY136" s="18" t="s">
        <v>154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170</v>
      </c>
      <c r="BM136" s="224" t="s">
        <v>275</v>
      </c>
    </row>
    <row r="137" s="2" customFormat="1">
      <c r="A137" s="39"/>
      <c r="B137" s="40"/>
      <c r="C137" s="41"/>
      <c r="D137" s="226" t="s">
        <v>164</v>
      </c>
      <c r="E137" s="41"/>
      <c r="F137" s="227" t="s">
        <v>274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164</v>
      </c>
      <c r="AU137" s="18" t="s">
        <v>82</v>
      </c>
    </row>
    <row r="138" s="13" customFormat="1">
      <c r="A138" s="13"/>
      <c r="B138" s="233"/>
      <c r="C138" s="234"/>
      <c r="D138" s="226" t="s">
        <v>167</v>
      </c>
      <c r="E138" s="235" t="s">
        <v>19</v>
      </c>
      <c r="F138" s="236" t="s">
        <v>239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167</v>
      </c>
      <c r="AU138" s="242" t="s">
        <v>82</v>
      </c>
      <c r="AV138" s="13" t="s">
        <v>80</v>
      </c>
      <c r="AW138" s="13" t="s">
        <v>33</v>
      </c>
      <c r="AX138" s="13" t="s">
        <v>72</v>
      </c>
      <c r="AY138" s="242" t="s">
        <v>154</v>
      </c>
    </row>
    <row r="139" s="13" customFormat="1">
      <c r="A139" s="13"/>
      <c r="B139" s="233"/>
      <c r="C139" s="234"/>
      <c r="D139" s="226" t="s">
        <v>167</v>
      </c>
      <c r="E139" s="235" t="s">
        <v>19</v>
      </c>
      <c r="F139" s="236" t="s">
        <v>248</v>
      </c>
      <c r="G139" s="234"/>
      <c r="H139" s="235" t="s">
        <v>19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167</v>
      </c>
      <c r="AU139" s="242" t="s">
        <v>82</v>
      </c>
      <c r="AV139" s="13" t="s">
        <v>80</v>
      </c>
      <c r="AW139" s="13" t="s">
        <v>33</v>
      </c>
      <c r="AX139" s="13" t="s">
        <v>72</v>
      </c>
      <c r="AY139" s="242" t="s">
        <v>154</v>
      </c>
    </row>
    <row r="140" s="14" customFormat="1">
      <c r="A140" s="14"/>
      <c r="B140" s="243"/>
      <c r="C140" s="244"/>
      <c r="D140" s="226" t="s">
        <v>167</v>
      </c>
      <c r="E140" s="245" t="s">
        <v>19</v>
      </c>
      <c r="F140" s="246" t="s">
        <v>249</v>
      </c>
      <c r="G140" s="244"/>
      <c r="H140" s="247">
        <v>138.19999999999999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167</v>
      </c>
      <c r="AU140" s="253" t="s">
        <v>82</v>
      </c>
      <c r="AV140" s="14" t="s">
        <v>82</v>
      </c>
      <c r="AW140" s="14" t="s">
        <v>33</v>
      </c>
      <c r="AX140" s="14" t="s">
        <v>72</v>
      </c>
      <c r="AY140" s="253" t="s">
        <v>154</v>
      </c>
    </row>
    <row r="141" s="15" customFormat="1">
      <c r="A141" s="15"/>
      <c r="B141" s="254"/>
      <c r="C141" s="255"/>
      <c r="D141" s="226" t="s">
        <v>167</v>
      </c>
      <c r="E141" s="256" t="s">
        <v>19</v>
      </c>
      <c r="F141" s="257" t="s">
        <v>169</v>
      </c>
      <c r="G141" s="255"/>
      <c r="H141" s="258">
        <v>138.19999999999999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167</v>
      </c>
      <c r="AU141" s="264" t="s">
        <v>82</v>
      </c>
      <c r="AV141" s="15" t="s">
        <v>170</v>
      </c>
      <c r="AW141" s="15" t="s">
        <v>33</v>
      </c>
      <c r="AX141" s="15" t="s">
        <v>80</v>
      </c>
      <c r="AY141" s="264" t="s">
        <v>154</v>
      </c>
    </row>
    <row r="142" s="2" customFormat="1" ht="16.5" customHeight="1">
      <c r="A142" s="39"/>
      <c r="B142" s="40"/>
      <c r="C142" s="213" t="s">
        <v>204</v>
      </c>
      <c r="D142" s="213" t="s">
        <v>157</v>
      </c>
      <c r="E142" s="214" t="s">
        <v>276</v>
      </c>
      <c r="F142" s="215" t="s">
        <v>277</v>
      </c>
      <c r="G142" s="216" t="s">
        <v>235</v>
      </c>
      <c r="H142" s="217">
        <v>138.19999999999999</v>
      </c>
      <c r="I142" s="218"/>
      <c r="J142" s="219">
        <f>ROUND(I142*H142,2)</f>
        <v>0</v>
      </c>
      <c r="K142" s="215" t="s">
        <v>161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0.015400000000000001</v>
      </c>
      <c r="R142" s="222">
        <f>Q142*H142</f>
        <v>2.1282799999999997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170</v>
      </c>
      <c r="AT142" s="224" t="s">
        <v>157</v>
      </c>
      <c r="AU142" s="224" t="s">
        <v>82</v>
      </c>
      <c r="AY142" s="18" t="s">
        <v>154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170</v>
      </c>
      <c r="BM142" s="224" t="s">
        <v>278</v>
      </c>
    </row>
    <row r="143" s="2" customFormat="1">
      <c r="A143" s="39"/>
      <c r="B143" s="40"/>
      <c r="C143" s="41"/>
      <c r="D143" s="226" t="s">
        <v>164</v>
      </c>
      <c r="E143" s="41"/>
      <c r="F143" s="227" t="s">
        <v>279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82</v>
      </c>
    </row>
    <row r="144" s="2" customFormat="1">
      <c r="A144" s="39"/>
      <c r="B144" s="40"/>
      <c r="C144" s="41"/>
      <c r="D144" s="231" t="s">
        <v>165</v>
      </c>
      <c r="E144" s="41"/>
      <c r="F144" s="232" t="s">
        <v>280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165</v>
      </c>
      <c r="AU144" s="18" t="s">
        <v>82</v>
      </c>
    </row>
    <row r="145" s="13" customFormat="1">
      <c r="A145" s="13"/>
      <c r="B145" s="233"/>
      <c r="C145" s="234"/>
      <c r="D145" s="226" t="s">
        <v>167</v>
      </c>
      <c r="E145" s="235" t="s">
        <v>19</v>
      </c>
      <c r="F145" s="236" t="s">
        <v>239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82</v>
      </c>
      <c r="AV145" s="13" t="s">
        <v>80</v>
      </c>
      <c r="AW145" s="13" t="s">
        <v>33</v>
      </c>
      <c r="AX145" s="13" t="s">
        <v>72</v>
      </c>
      <c r="AY145" s="242" t="s">
        <v>154</v>
      </c>
    </row>
    <row r="146" s="13" customFormat="1">
      <c r="A146" s="13"/>
      <c r="B146" s="233"/>
      <c r="C146" s="234"/>
      <c r="D146" s="226" t="s">
        <v>167</v>
      </c>
      <c r="E146" s="235" t="s">
        <v>19</v>
      </c>
      <c r="F146" s="236" t="s">
        <v>248</v>
      </c>
      <c r="G146" s="234"/>
      <c r="H146" s="235" t="s">
        <v>19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167</v>
      </c>
      <c r="AU146" s="242" t="s">
        <v>82</v>
      </c>
      <c r="AV146" s="13" t="s">
        <v>80</v>
      </c>
      <c r="AW146" s="13" t="s">
        <v>33</v>
      </c>
      <c r="AX146" s="13" t="s">
        <v>72</v>
      </c>
      <c r="AY146" s="242" t="s">
        <v>154</v>
      </c>
    </row>
    <row r="147" s="14" customFormat="1">
      <c r="A147" s="14"/>
      <c r="B147" s="243"/>
      <c r="C147" s="244"/>
      <c r="D147" s="226" t="s">
        <v>167</v>
      </c>
      <c r="E147" s="245" t="s">
        <v>19</v>
      </c>
      <c r="F147" s="246" t="s">
        <v>249</v>
      </c>
      <c r="G147" s="244"/>
      <c r="H147" s="247">
        <v>138.19999999999999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82</v>
      </c>
      <c r="AV147" s="14" t="s">
        <v>82</v>
      </c>
      <c r="AW147" s="14" t="s">
        <v>33</v>
      </c>
      <c r="AX147" s="14" t="s">
        <v>72</v>
      </c>
      <c r="AY147" s="253" t="s">
        <v>154</v>
      </c>
    </row>
    <row r="148" s="15" customFormat="1">
      <c r="A148" s="15"/>
      <c r="B148" s="254"/>
      <c r="C148" s="255"/>
      <c r="D148" s="226" t="s">
        <v>167</v>
      </c>
      <c r="E148" s="256" t="s">
        <v>19</v>
      </c>
      <c r="F148" s="257" t="s">
        <v>169</v>
      </c>
      <c r="G148" s="255"/>
      <c r="H148" s="258">
        <v>138.19999999999999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167</v>
      </c>
      <c r="AU148" s="264" t="s">
        <v>82</v>
      </c>
      <c r="AV148" s="15" t="s">
        <v>170</v>
      </c>
      <c r="AW148" s="15" t="s">
        <v>33</v>
      </c>
      <c r="AX148" s="15" t="s">
        <v>80</v>
      </c>
      <c r="AY148" s="264" t="s">
        <v>154</v>
      </c>
    </row>
    <row r="149" s="2" customFormat="1" ht="16.5" customHeight="1">
      <c r="A149" s="39"/>
      <c r="B149" s="40"/>
      <c r="C149" s="213" t="s">
        <v>212</v>
      </c>
      <c r="D149" s="213" t="s">
        <v>157</v>
      </c>
      <c r="E149" s="214" t="s">
        <v>281</v>
      </c>
      <c r="F149" s="215" t="s">
        <v>282</v>
      </c>
      <c r="G149" s="216" t="s">
        <v>235</v>
      </c>
      <c r="H149" s="217">
        <v>1.3819999999999999</v>
      </c>
      <c r="I149" s="218"/>
      <c r="J149" s="219">
        <f>ROUND(I149*H149,2)</f>
        <v>0</v>
      </c>
      <c r="K149" s="215" t="s">
        <v>161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0.038199999999999998</v>
      </c>
      <c r="R149" s="222">
        <f>Q149*H149</f>
        <v>0.052792399999999996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170</v>
      </c>
      <c r="AT149" s="224" t="s">
        <v>157</v>
      </c>
      <c r="AU149" s="224" t="s">
        <v>82</v>
      </c>
      <c r="AY149" s="18" t="s">
        <v>154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170</v>
      </c>
      <c r="BM149" s="224" t="s">
        <v>283</v>
      </c>
    </row>
    <row r="150" s="2" customFormat="1">
      <c r="A150" s="39"/>
      <c r="B150" s="40"/>
      <c r="C150" s="41"/>
      <c r="D150" s="226" t="s">
        <v>164</v>
      </c>
      <c r="E150" s="41"/>
      <c r="F150" s="227" t="s">
        <v>284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164</v>
      </c>
      <c r="AU150" s="18" t="s">
        <v>82</v>
      </c>
    </row>
    <row r="151" s="2" customFormat="1">
      <c r="A151" s="39"/>
      <c r="B151" s="40"/>
      <c r="C151" s="41"/>
      <c r="D151" s="231" t="s">
        <v>165</v>
      </c>
      <c r="E151" s="41"/>
      <c r="F151" s="232" t="s">
        <v>285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165</v>
      </c>
      <c r="AU151" s="18" t="s">
        <v>82</v>
      </c>
    </row>
    <row r="152" s="13" customFormat="1">
      <c r="A152" s="13"/>
      <c r="B152" s="233"/>
      <c r="C152" s="234"/>
      <c r="D152" s="226" t="s">
        <v>167</v>
      </c>
      <c r="E152" s="235" t="s">
        <v>19</v>
      </c>
      <c r="F152" s="236" t="s">
        <v>239</v>
      </c>
      <c r="G152" s="234"/>
      <c r="H152" s="235" t="s">
        <v>19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167</v>
      </c>
      <c r="AU152" s="242" t="s">
        <v>82</v>
      </c>
      <c r="AV152" s="13" t="s">
        <v>80</v>
      </c>
      <c r="AW152" s="13" t="s">
        <v>33</v>
      </c>
      <c r="AX152" s="13" t="s">
        <v>72</v>
      </c>
      <c r="AY152" s="242" t="s">
        <v>154</v>
      </c>
    </row>
    <row r="153" s="13" customFormat="1">
      <c r="A153" s="13"/>
      <c r="B153" s="233"/>
      <c r="C153" s="234"/>
      <c r="D153" s="226" t="s">
        <v>167</v>
      </c>
      <c r="E153" s="235" t="s">
        <v>19</v>
      </c>
      <c r="F153" s="236" t="s">
        <v>266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167</v>
      </c>
      <c r="AU153" s="242" t="s">
        <v>82</v>
      </c>
      <c r="AV153" s="13" t="s">
        <v>80</v>
      </c>
      <c r="AW153" s="13" t="s">
        <v>33</v>
      </c>
      <c r="AX153" s="13" t="s">
        <v>72</v>
      </c>
      <c r="AY153" s="242" t="s">
        <v>154</v>
      </c>
    </row>
    <row r="154" s="13" customFormat="1">
      <c r="A154" s="13"/>
      <c r="B154" s="233"/>
      <c r="C154" s="234"/>
      <c r="D154" s="226" t="s">
        <v>167</v>
      </c>
      <c r="E154" s="235" t="s">
        <v>19</v>
      </c>
      <c r="F154" s="236" t="s">
        <v>248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167</v>
      </c>
      <c r="AU154" s="242" t="s">
        <v>82</v>
      </c>
      <c r="AV154" s="13" t="s">
        <v>80</v>
      </c>
      <c r="AW154" s="13" t="s">
        <v>33</v>
      </c>
      <c r="AX154" s="13" t="s">
        <v>72</v>
      </c>
      <c r="AY154" s="242" t="s">
        <v>154</v>
      </c>
    </row>
    <row r="155" s="14" customFormat="1">
      <c r="A155" s="14"/>
      <c r="B155" s="243"/>
      <c r="C155" s="244"/>
      <c r="D155" s="226" t="s">
        <v>167</v>
      </c>
      <c r="E155" s="245" t="s">
        <v>19</v>
      </c>
      <c r="F155" s="246" t="s">
        <v>267</v>
      </c>
      <c r="G155" s="244"/>
      <c r="H155" s="247">
        <v>1.3819999999999999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167</v>
      </c>
      <c r="AU155" s="253" t="s">
        <v>82</v>
      </c>
      <c r="AV155" s="14" t="s">
        <v>82</v>
      </c>
      <c r="AW155" s="14" t="s">
        <v>33</v>
      </c>
      <c r="AX155" s="14" t="s">
        <v>72</v>
      </c>
      <c r="AY155" s="253" t="s">
        <v>154</v>
      </c>
    </row>
    <row r="156" s="15" customFormat="1">
      <c r="A156" s="15"/>
      <c r="B156" s="254"/>
      <c r="C156" s="255"/>
      <c r="D156" s="226" t="s">
        <v>167</v>
      </c>
      <c r="E156" s="256" t="s">
        <v>19</v>
      </c>
      <c r="F156" s="257" t="s">
        <v>169</v>
      </c>
      <c r="G156" s="255"/>
      <c r="H156" s="258">
        <v>1.3819999999999999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167</v>
      </c>
      <c r="AU156" s="264" t="s">
        <v>82</v>
      </c>
      <c r="AV156" s="15" t="s">
        <v>170</v>
      </c>
      <c r="AW156" s="15" t="s">
        <v>33</v>
      </c>
      <c r="AX156" s="15" t="s">
        <v>80</v>
      </c>
      <c r="AY156" s="264" t="s">
        <v>154</v>
      </c>
    </row>
    <row r="157" s="2" customFormat="1" ht="16.5" customHeight="1">
      <c r="A157" s="39"/>
      <c r="B157" s="40"/>
      <c r="C157" s="213" t="s">
        <v>286</v>
      </c>
      <c r="D157" s="213" t="s">
        <v>157</v>
      </c>
      <c r="E157" s="214" t="s">
        <v>287</v>
      </c>
      <c r="F157" s="215" t="s">
        <v>288</v>
      </c>
      <c r="G157" s="216" t="s">
        <v>235</v>
      </c>
      <c r="H157" s="217">
        <v>206.655</v>
      </c>
      <c r="I157" s="218"/>
      <c r="J157" s="219">
        <f>ROUND(I157*H157,2)</f>
        <v>0</v>
      </c>
      <c r="K157" s="215" t="s">
        <v>161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0.00025999999999999998</v>
      </c>
      <c r="R157" s="222">
        <f>Q157*H157</f>
        <v>0.053730299999999995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170</v>
      </c>
      <c r="AT157" s="224" t="s">
        <v>157</v>
      </c>
      <c r="AU157" s="224" t="s">
        <v>82</v>
      </c>
      <c r="AY157" s="18" t="s">
        <v>154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170</v>
      </c>
      <c r="BM157" s="224" t="s">
        <v>289</v>
      </c>
    </row>
    <row r="158" s="2" customFormat="1">
      <c r="A158" s="39"/>
      <c r="B158" s="40"/>
      <c r="C158" s="41"/>
      <c r="D158" s="226" t="s">
        <v>164</v>
      </c>
      <c r="E158" s="41"/>
      <c r="F158" s="227" t="s">
        <v>290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82</v>
      </c>
    </row>
    <row r="159" s="2" customFormat="1">
      <c r="A159" s="39"/>
      <c r="B159" s="40"/>
      <c r="C159" s="41"/>
      <c r="D159" s="231" t="s">
        <v>165</v>
      </c>
      <c r="E159" s="41"/>
      <c r="F159" s="232" t="s">
        <v>291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165</v>
      </c>
      <c r="AU159" s="18" t="s">
        <v>82</v>
      </c>
    </row>
    <row r="160" s="13" customFormat="1">
      <c r="A160" s="13"/>
      <c r="B160" s="233"/>
      <c r="C160" s="234"/>
      <c r="D160" s="226" t="s">
        <v>167</v>
      </c>
      <c r="E160" s="235" t="s">
        <v>19</v>
      </c>
      <c r="F160" s="236" t="s">
        <v>239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167</v>
      </c>
      <c r="AU160" s="242" t="s">
        <v>82</v>
      </c>
      <c r="AV160" s="13" t="s">
        <v>80</v>
      </c>
      <c r="AW160" s="13" t="s">
        <v>33</v>
      </c>
      <c r="AX160" s="13" t="s">
        <v>72</v>
      </c>
      <c r="AY160" s="242" t="s">
        <v>154</v>
      </c>
    </row>
    <row r="161" s="13" customFormat="1">
      <c r="A161" s="13"/>
      <c r="B161" s="233"/>
      <c r="C161" s="234"/>
      <c r="D161" s="226" t="s">
        <v>167</v>
      </c>
      <c r="E161" s="235" t="s">
        <v>19</v>
      </c>
      <c r="F161" s="236" t="s">
        <v>292</v>
      </c>
      <c r="G161" s="234"/>
      <c r="H161" s="235" t="s">
        <v>19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167</v>
      </c>
      <c r="AU161" s="242" t="s">
        <v>82</v>
      </c>
      <c r="AV161" s="13" t="s">
        <v>80</v>
      </c>
      <c r="AW161" s="13" t="s">
        <v>33</v>
      </c>
      <c r="AX161" s="13" t="s">
        <v>72</v>
      </c>
      <c r="AY161" s="242" t="s">
        <v>154</v>
      </c>
    </row>
    <row r="162" s="14" customFormat="1">
      <c r="A162" s="14"/>
      <c r="B162" s="243"/>
      <c r="C162" s="244"/>
      <c r="D162" s="226" t="s">
        <v>167</v>
      </c>
      <c r="E162" s="245" t="s">
        <v>19</v>
      </c>
      <c r="F162" s="246" t="s">
        <v>293</v>
      </c>
      <c r="G162" s="244"/>
      <c r="H162" s="247">
        <v>206.655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167</v>
      </c>
      <c r="AU162" s="253" t="s">
        <v>82</v>
      </c>
      <c r="AV162" s="14" t="s">
        <v>82</v>
      </c>
      <c r="AW162" s="14" t="s">
        <v>33</v>
      </c>
      <c r="AX162" s="14" t="s">
        <v>72</v>
      </c>
      <c r="AY162" s="253" t="s">
        <v>154</v>
      </c>
    </row>
    <row r="163" s="15" customFormat="1">
      <c r="A163" s="15"/>
      <c r="B163" s="254"/>
      <c r="C163" s="255"/>
      <c r="D163" s="226" t="s">
        <v>167</v>
      </c>
      <c r="E163" s="256" t="s">
        <v>19</v>
      </c>
      <c r="F163" s="257" t="s">
        <v>169</v>
      </c>
      <c r="G163" s="255"/>
      <c r="H163" s="258">
        <v>206.655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167</v>
      </c>
      <c r="AU163" s="264" t="s">
        <v>82</v>
      </c>
      <c r="AV163" s="15" t="s">
        <v>170</v>
      </c>
      <c r="AW163" s="15" t="s">
        <v>33</v>
      </c>
      <c r="AX163" s="15" t="s">
        <v>80</v>
      </c>
      <c r="AY163" s="264" t="s">
        <v>154</v>
      </c>
    </row>
    <row r="164" s="2" customFormat="1" ht="16.5" customHeight="1">
      <c r="A164" s="39"/>
      <c r="B164" s="40"/>
      <c r="C164" s="213" t="s">
        <v>294</v>
      </c>
      <c r="D164" s="213" t="s">
        <v>157</v>
      </c>
      <c r="E164" s="214" t="s">
        <v>295</v>
      </c>
      <c r="F164" s="215" t="s">
        <v>296</v>
      </c>
      <c r="G164" s="216" t="s">
        <v>235</v>
      </c>
      <c r="H164" s="217">
        <v>206.655</v>
      </c>
      <c r="I164" s="218"/>
      <c r="J164" s="219">
        <f>ROUND(I164*H164,2)</f>
        <v>0</v>
      </c>
      <c r="K164" s="215" t="s">
        <v>161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0.0054599999999999996</v>
      </c>
      <c r="R164" s="222">
        <f>Q164*H164</f>
        <v>1.1283363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170</v>
      </c>
      <c r="AT164" s="224" t="s">
        <v>157</v>
      </c>
      <c r="AU164" s="224" t="s">
        <v>82</v>
      </c>
      <c r="AY164" s="18" t="s">
        <v>154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170</v>
      </c>
      <c r="BM164" s="224" t="s">
        <v>297</v>
      </c>
    </row>
    <row r="165" s="2" customFormat="1">
      <c r="A165" s="39"/>
      <c r="B165" s="40"/>
      <c r="C165" s="41"/>
      <c r="D165" s="226" t="s">
        <v>164</v>
      </c>
      <c r="E165" s="41"/>
      <c r="F165" s="227" t="s">
        <v>298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164</v>
      </c>
      <c r="AU165" s="18" t="s">
        <v>82</v>
      </c>
    </row>
    <row r="166" s="2" customFormat="1">
      <c r="A166" s="39"/>
      <c r="B166" s="40"/>
      <c r="C166" s="41"/>
      <c r="D166" s="231" t="s">
        <v>165</v>
      </c>
      <c r="E166" s="41"/>
      <c r="F166" s="232" t="s">
        <v>299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165</v>
      </c>
      <c r="AU166" s="18" t="s">
        <v>82</v>
      </c>
    </row>
    <row r="167" s="13" customFormat="1">
      <c r="A167" s="13"/>
      <c r="B167" s="233"/>
      <c r="C167" s="234"/>
      <c r="D167" s="226" t="s">
        <v>167</v>
      </c>
      <c r="E167" s="235" t="s">
        <v>19</v>
      </c>
      <c r="F167" s="236" t="s">
        <v>239</v>
      </c>
      <c r="G167" s="234"/>
      <c r="H167" s="235" t="s">
        <v>19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167</v>
      </c>
      <c r="AU167" s="242" t="s">
        <v>82</v>
      </c>
      <c r="AV167" s="13" t="s">
        <v>80</v>
      </c>
      <c r="AW167" s="13" t="s">
        <v>33</v>
      </c>
      <c r="AX167" s="13" t="s">
        <v>72</v>
      </c>
      <c r="AY167" s="242" t="s">
        <v>154</v>
      </c>
    </row>
    <row r="168" s="13" customFormat="1">
      <c r="A168" s="13"/>
      <c r="B168" s="233"/>
      <c r="C168" s="234"/>
      <c r="D168" s="226" t="s">
        <v>167</v>
      </c>
      <c r="E168" s="235" t="s">
        <v>19</v>
      </c>
      <c r="F168" s="236" t="s">
        <v>292</v>
      </c>
      <c r="G168" s="234"/>
      <c r="H168" s="235" t="s">
        <v>19</v>
      </c>
      <c r="I168" s="237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167</v>
      </c>
      <c r="AU168" s="242" t="s">
        <v>82</v>
      </c>
      <c r="AV168" s="13" t="s">
        <v>80</v>
      </c>
      <c r="AW168" s="13" t="s">
        <v>33</v>
      </c>
      <c r="AX168" s="13" t="s">
        <v>72</v>
      </c>
      <c r="AY168" s="242" t="s">
        <v>154</v>
      </c>
    </row>
    <row r="169" s="14" customFormat="1">
      <c r="A169" s="14"/>
      <c r="B169" s="243"/>
      <c r="C169" s="244"/>
      <c r="D169" s="226" t="s">
        <v>167</v>
      </c>
      <c r="E169" s="245" t="s">
        <v>19</v>
      </c>
      <c r="F169" s="246" t="s">
        <v>293</v>
      </c>
      <c r="G169" s="244"/>
      <c r="H169" s="247">
        <v>206.655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167</v>
      </c>
      <c r="AU169" s="253" t="s">
        <v>82</v>
      </c>
      <c r="AV169" s="14" t="s">
        <v>82</v>
      </c>
      <c r="AW169" s="14" t="s">
        <v>33</v>
      </c>
      <c r="AX169" s="14" t="s">
        <v>72</v>
      </c>
      <c r="AY169" s="253" t="s">
        <v>154</v>
      </c>
    </row>
    <row r="170" s="15" customFormat="1">
      <c r="A170" s="15"/>
      <c r="B170" s="254"/>
      <c r="C170" s="255"/>
      <c r="D170" s="226" t="s">
        <v>167</v>
      </c>
      <c r="E170" s="256" t="s">
        <v>19</v>
      </c>
      <c r="F170" s="257" t="s">
        <v>169</v>
      </c>
      <c r="G170" s="255"/>
      <c r="H170" s="258">
        <v>206.655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167</v>
      </c>
      <c r="AU170" s="264" t="s">
        <v>82</v>
      </c>
      <c r="AV170" s="15" t="s">
        <v>170</v>
      </c>
      <c r="AW170" s="15" t="s">
        <v>33</v>
      </c>
      <c r="AX170" s="15" t="s">
        <v>80</v>
      </c>
      <c r="AY170" s="264" t="s">
        <v>154</v>
      </c>
    </row>
    <row r="171" s="2" customFormat="1" ht="16.5" customHeight="1">
      <c r="A171" s="39"/>
      <c r="B171" s="40"/>
      <c r="C171" s="213" t="s">
        <v>300</v>
      </c>
      <c r="D171" s="213" t="s">
        <v>157</v>
      </c>
      <c r="E171" s="214" t="s">
        <v>301</v>
      </c>
      <c r="F171" s="215" t="s">
        <v>302</v>
      </c>
      <c r="G171" s="216" t="s">
        <v>235</v>
      </c>
      <c r="H171" s="217">
        <v>619.96500000000003</v>
      </c>
      <c r="I171" s="218"/>
      <c r="J171" s="219">
        <f>ROUND(I171*H171,2)</f>
        <v>0</v>
      </c>
      <c r="K171" s="215" t="s">
        <v>161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0.0020999999999999999</v>
      </c>
      <c r="R171" s="222">
        <f>Q171*H171</f>
        <v>1.3019265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170</v>
      </c>
      <c r="AT171" s="224" t="s">
        <v>157</v>
      </c>
      <c r="AU171" s="224" t="s">
        <v>82</v>
      </c>
      <c r="AY171" s="18" t="s">
        <v>154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80</v>
      </c>
      <c r="BK171" s="225">
        <f>ROUND(I171*H171,2)</f>
        <v>0</v>
      </c>
      <c r="BL171" s="18" t="s">
        <v>170</v>
      </c>
      <c r="BM171" s="224" t="s">
        <v>303</v>
      </c>
    </row>
    <row r="172" s="2" customFormat="1">
      <c r="A172" s="39"/>
      <c r="B172" s="40"/>
      <c r="C172" s="41"/>
      <c r="D172" s="226" t="s">
        <v>164</v>
      </c>
      <c r="E172" s="41"/>
      <c r="F172" s="227" t="s">
        <v>304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164</v>
      </c>
      <c r="AU172" s="18" t="s">
        <v>82</v>
      </c>
    </row>
    <row r="173" s="2" customFormat="1">
      <c r="A173" s="39"/>
      <c r="B173" s="40"/>
      <c r="C173" s="41"/>
      <c r="D173" s="231" t="s">
        <v>165</v>
      </c>
      <c r="E173" s="41"/>
      <c r="F173" s="232" t="s">
        <v>305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165</v>
      </c>
      <c r="AU173" s="18" t="s">
        <v>82</v>
      </c>
    </row>
    <row r="174" s="14" customFormat="1">
      <c r="A174" s="14"/>
      <c r="B174" s="243"/>
      <c r="C174" s="244"/>
      <c r="D174" s="226" t="s">
        <v>167</v>
      </c>
      <c r="E174" s="245" t="s">
        <v>19</v>
      </c>
      <c r="F174" s="246" t="s">
        <v>306</v>
      </c>
      <c r="G174" s="244"/>
      <c r="H174" s="247">
        <v>619.96500000000003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167</v>
      </c>
      <c r="AU174" s="253" t="s">
        <v>82</v>
      </c>
      <c r="AV174" s="14" t="s">
        <v>82</v>
      </c>
      <c r="AW174" s="14" t="s">
        <v>33</v>
      </c>
      <c r="AX174" s="14" t="s">
        <v>72</v>
      </c>
      <c r="AY174" s="253" t="s">
        <v>154</v>
      </c>
    </row>
    <row r="175" s="15" customFormat="1">
      <c r="A175" s="15"/>
      <c r="B175" s="254"/>
      <c r="C175" s="255"/>
      <c r="D175" s="226" t="s">
        <v>167</v>
      </c>
      <c r="E175" s="256" t="s">
        <v>19</v>
      </c>
      <c r="F175" s="257" t="s">
        <v>169</v>
      </c>
      <c r="G175" s="255"/>
      <c r="H175" s="258">
        <v>619.96500000000003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167</v>
      </c>
      <c r="AU175" s="264" t="s">
        <v>82</v>
      </c>
      <c r="AV175" s="15" t="s">
        <v>170</v>
      </c>
      <c r="AW175" s="15" t="s">
        <v>33</v>
      </c>
      <c r="AX175" s="15" t="s">
        <v>80</v>
      </c>
      <c r="AY175" s="264" t="s">
        <v>154</v>
      </c>
    </row>
    <row r="176" s="2" customFormat="1" ht="16.5" customHeight="1">
      <c r="A176" s="39"/>
      <c r="B176" s="40"/>
      <c r="C176" s="213" t="s">
        <v>307</v>
      </c>
      <c r="D176" s="213" t="s">
        <v>157</v>
      </c>
      <c r="E176" s="214" t="s">
        <v>308</v>
      </c>
      <c r="F176" s="215" t="s">
        <v>309</v>
      </c>
      <c r="G176" s="216" t="s">
        <v>235</v>
      </c>
      <c r="H176" s="217">
        <v>2.0670000000000002</v>
      </c>
      <c r="I176" s="218"/>
      <c r="J176" s="219">
        <f>ROUND(I176*H176,2)</f>
        <v>0</v>
      </c>
      <c r="K176" s="215" t="s">
        <v>161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0.040000000000000001</v>
      </c>
      <c r="R176" s="222">
        <f>Q176*H176</f>
        <v>0.082680000000000003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170</v>
      </c>
      <c r="AT176" s="224" t="s">
        <v>157</v>
      </c>
      <c r="AU176" s="224" t="s">
        <v>82</v>
      </c>
      <c r="AY176" s="18" t="s">
        <v>154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170</v>
      </c>
      <c r="BM176" s="224" t="s">
        <v>310</v>
      </c>
    </row>
    <row r="177" s="2" customFormat="1">
      <c r="A177" s="39"/>
      <c r="B177" s="40"/>
      <c r="C177" s="41"/>
      <c r="D177" s="226" t="s">
        <v>164</v>
      </c>
      <c r="E177" s="41"/>
      <c r="F177" s="227" t="s">
        <v>311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164</v>
      </c>
      <c r="AU177" s="18" t="s">
        <v>82</v>
      </c>
    </row>
    <row r="178" s="2" customFormat="1">
      <c r="A178" s="39"/>
      <c r="B178" s="40"/>
      <c r="C178" s="41"/>
      <c r="D178" s="231" t="s">
        <v>165</v>
      </c>
      <c r="E178" s="41"/>
      <c r="F178" s="232" t="s">
        <v>312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165</v>
      </c>
      <c r="AU178" s="18" t="s">
        <v>82</v>
      </c>
    </row>
    <row r="179" s="13" customFormat="1">
      <c r="A179" s="13"/>
      <c r="B179" s="233"/>
      <c r="C179" s="234"/>
      <c r="D179" s="226" t="s">
        <v>167</v>
      </c>
      <c r="E179" s="235" t="s">
        <v>19</v>
      </c>
      <c r="F179" s="236" t="s">
        <v>239</v>
      </c>
      <c r="G179" s="234"/>
      <c r="H179" s="235" t="s">
        <v>19</v>
      </c>
      <c r="I179" s="237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167</v>
      </c>
      <c r="AU179" s="242" t="s">
        <v>82</v>
      </c>
      <c r="AV179" s="13" t="s">
        <v>80</v>
      </c>
      <c r="AW179" s="13" t="s">
        <v>33</v>
      </c>
      <c r="AX179" s="13" t="s">
        <v>72</v>
      </c>
      <c r="AY179" s="242" t="s">
        <v>154</v>
      </c>
    </row>
    <row r="180" s="13" customFormat="1">
      <c r="A180" s="13"/>
      <c r="B180" s="233"/>
      <c r="C180" s="234"/>
      <c r="D180" s="226" t="s">
        <v>167</v>
      </c>
      <c r="E180" s="235" t="s">
        <v>19</v>
      </c>
      <c r="F180" s="236" t="s">
        <v>313</v>
      </c>
      <c r="G180" s="234"/>
      <c r="H180" s="235" t="s">
        <v>19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167</v>
      </c>
      <c r="AU180" s="242" t="s">
        <v>82</v>
      </c>
      <c r="AV180" s="13" t="s">
        <v>80</v>
      </c>
      <c r="AW180" s="13" t="s">
        <v>33</v>
      </c>
      <c r="AX180" s="13" t="s">
        <v>72</v>
      </c>
      <c r="AY180" s="242" t="s">
        <v>154</v>
      </c>
    </row>
    <row r="181" s="14" customFormat="1">
      <c r="A181" s="14"/>
      <c r="B181" s="243"/>
      <c r="C181" s="244"/>
      <c r="D181" s="226" t="s">
        <v>167</v>
      </c>
      <c r="E181" s="245" t="s">
        <v>19</v>
      </c>
      <c r="F181" s="246" t="s">
        <v>314</v>
      </c>
      <c r="G181" s="244"/>
      <c r="H181" s="247">
        <v>2.0670000000000002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167</v>
      </c>
      <c r="AU181" s="253" t="s">
        <v>82</v>
      </c>
      <c r="AV181" s="14" t="s">
        <v>82</v>
      </c>
      <c r="AW181" s="14" t="s">
        <v>33</v>
      </c>
      <c r="AX181" s="14" t="s">
        <v>72</v>
      </c>
      <c r="AY181" s="253" t="s">
        <v>154</v>
      </c>
    </row>
    <row r="182" s="15" customFormat="1">
      <c r="A182" s="15"/>
      <c r="B182" s="254"/>
      <c r="C182" s="255"/>
      <c r="D182" s="226" t="s">
        <v>167</v>
      </c>
      <c r="E182" s="256" t="s">
        <v>19</v>
      </c>
      <c r="F182" s="257" t="s">
        <v>169</v>
      </c>
      <c r="G182" s="255"/>
      <c r="H182" s="258">
        <v>2.0670000000000002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167</v>
      </c>
      <c r="AU182" s="264" t="s">
        <v>82</v>
      </c>
      <c r="AV182" s="15" t="s">
        <v>170</v>
      </c>
      <c r="AW182" s="15" t="s">
        <v>33</v>
      </c>
      <c r="AX182" s="15" t="s">
        <v>80</v>
      </c>
      <c r="AY182" s="264" t="s">
        <v>154</v>
      </c>
    </row>
    <row r="183" s="2" customFormat="1" ht="16.5" customHeight="1">
      <c r="A183" s="39"/>
      <c r="B183" s="40"/>
      <c r="C183" s="213" t="s">
        <v>315</v>
      </c>
      <c r="D183" s="213" t="s">
        <v>157</v>
      </c>
      <c r="E183" s="214" t="s">
        <v>316</v>
      </c>
      <c r="F183" s="215" t="s">
        <v>317</v>
      </c>
      <c r="G183" s="216" t="s">
        <v>235</v>
      </c>
      <c r="H183" s="217">
        <v>206.655</v>
      </c>
      <c r="I183" s="218"/>
      <c r="J183" s="219">
        <f>ROUND(I183*H183,2)</f>
        <v>0</v>
      </c>
      <c r="K183" s="215" t="s">
        <v>161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0.0043800000000000002</v>
      </c>
      <c r="R183" s="222">
        <f>Q183*H183</f>
        <v>0.90514890000000003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170</v>
      </c>
      <c r="AT183" s="224" t="s">
        <v>157</v>
      </c>
      <c r="AU183" s="224" t="s">
        <v>82</v>
      </c>
      <c r="AY183" s="18" t="s">
        <v>154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170</v>
      </c>
      <c r="BM183" s="224" t="s">
        <v>318</v>
      </c>
    </row>
    <row r="184" s="2" customFormat="1">
      <c r="A184" s="39"/>
      <c r="B184" s="40"/>
      <c r="C184" s="41"/>
      <c r="D184" s="226" t="s">
        <v>164</v>
      </c>
      <c r="E184" s="41"/>
      <c r="F184" s="227" t="s">
        <v>319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164</v>
      </c>
      <c r="AU184" s="18" t="s">
        <v>82</v>
      </c>
    </row>
    <row r="185" s="2" customFormat="1">
      <c r="A185" s="39"/>
      <c r="B185" s="40"/>
      <c r="C185" s="41"/>
      <c r="D185" s="231" t="s">
        <v>165</v>
      </c>
      <c r="E185" s="41"/>
      <c r="F185" s="232" t="s">
        <v>320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165</v>
      </c>
      <c r="AU185" s="18" t="s">
        <v>82</v>
      </c>
    </row>
    <row r="186" s="13" customFormat="1">
      <c r="A186" s="13"/>
      <c r="B186" s="233"/>
      <c r="C186" s="234"/>
      <c r="D186" s="226" t="s">
        <v>167</v>
      </c>
      <c r="E186" s="235" t="s">
        <v>19</v>
      </c>
      <c r="F186" s="236" t="s">
        <v>239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167</v>
      </c>
      <c r="AU186" s="242" t="s">
        <v>82</v>
      </c>
      <c r="AV186" s="13" t="s">
        <v>80</v>
      </c>
      <c r="AW186" s="13" t="s">
        <v>33</v>
      </c>
      <c r="AX186" s="13" t="s">
        <v>72</v>
      </c>
      <c r="AY186" s="242" t="s">
        <v>154</v>
      </c>
    </row>
    <row r="187" s="13" customFormat="1">
      <c r="A187" s="13"/>
      <c r="B187" s="233"/>
      <c r="C187" s="234"/>
      <c r="D187" s="226" t="s">
        <v>167</v>
      </c>
      <c r="E187" s="235" t="s">
        <v>19</v>
      </c>
      <c r="F187" s="236" t="s">
        <v>292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167</v>
      </c>
      <c r="AU187" s="242" t="s">
        <v>82</v>
      </c>
      <c r="AV187" s="13" t="s">
        <v>80</v>
      </c>
      <c r="AW187" s="13" t="s">
        <v>33</v>
      </c>
      <c r="AX187" s="13" t="s">
        <v>72</v>
      </c>
      <c r="AY187" s="242" t="s">
        <v>154</v>
      </c>
    </row>
    <row r="188" s="14" customFormat="1">
      <c r="A188" s="14"/>
      <c r="B188" s="243"/>
      <c r="C188" s="244"/>
      <c r="D188" s="226" t="s">
        <v>167</v>
      </c>
      <c r="E188" s="245" t="s">
        <v>19</v>
      </c>
      <c r="F188" s="246" t="s">
        <v>293</v>
      </c>
      <c r="G188" s="244"/>
      <c r="H188" s="247">
        <v>206.655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167</v>
      </c>
      <c r="AU188" s="253" t="s">
        <v>82</v>
      </c>
      <c r="AV188" s="14" t="s">
        <v>82</v>
      </c>
      <c r="AW188" s="14" t="s">
        <v>33</v>
      </c>
      <c r="AX188" s="14" t="s">
        <v>72</v>
      </c>
      <c r="AY188" s="253" t="s">
        <v>154</v>
      </c>
    </row>
    <row r="189" s="15" customFormat="1">
      <c r="A189" s="15"/>
      <c r="B189" s="254"/>
      <c r="C189" s="255"/>
      <c r="D189" s="226" t="s">
        <v>167</v>
      </c>
      <c r="E189" s="256" t="s">
        <v>19</v>
      </c>
      <c r="F189" s="257" t="s">
        <v>169</v>
      </c>
      <c r="G189" s="255"/>
      <c r="H189" s="258">
        <v>206.655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167</v>
      </c>
      <c r="AU189" s="264" t="s">
        <v>82</v>
      </c>
      <c r="AV189" s="15" t="s">
        <v>170</v>
      </c>
      <c r="AW189" s="15" t="s">
        <v>33</v>
      </c>
      <c r="AX189" s="15" t="s">
        <v>80</v>
      </c>
      <c r="AY189" s="264" t="s">
        <v>154</v>
      </c>
    </row>
    <row r="190" s="2" customFormat="1" ht="16.5" customHeight="1">
      <c r="A190" s="39"/>
      <c r="B190" s="40"/>
      <c r="C190" s="213" t="s">
        <v>8</v>
      </c>
      <c r="D190" s="213" t="s">
        <v>157</v>
      </c>
      <c r="E190" s="214" t="s">
        <v>321</v>
      </c>
      <c r="F190" s="215" t="s">
        <v>322</v>
      </c>
      <c r="G190" s="216" t="s">
        <v>235</v>
      </c>
      <c r="H190" s="217">
        <v>206.655</v>
      </c>
      <c r="I190" s="218"/>
      <c r="J190" s="219">
        <f>ROUND(I190*H190,2)</f>
        <v>0</v>
      </c>
      <c r="K190" s="215" t="s">
        <v>161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0.015400000000000001</v>
      </c>
      <c r="R190" s="222">
        <f>Q190*H190</f>
        <v>3.1824870000000001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170</v>
      </c>
      <c r="AT190" s="224" t="s">
        <v>157</v>
      </c>
      <c r="AU190" s="224" t="s">
        <v>82</v>
      </c>
      <c r="AY190" s="18" t="s">
        <v>154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80</v>
      </c>
      <c r="BK190" s="225">
        <f>ROUND(I190*H190,2)</f>
        <v>0</v>
      </c>
      <c r="BL190" s="18" t="s">
        <v>170</v>
      </c>
      <c r="BM190" s="224" t="s">
        <v>323</v>
      </c>
    </row>
    <row r="191" s="2" customFormat="1">
      <c r="A191" s="39"/>
      <c r="B191" s="40"/>
      <c r="C191" s="41"/>
      <c r="D191" s="226" t="s">
        <v>164</v>
      </c>
      <c r="E191" s="41"/>
      <c r="F191" s="227" t="s">
        <v>324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164</v>
      </c>
      <c r="AU191" s="18" t="s">
        <v>82</v>
      </c>
    </row>
    <row r="192" s="2" customFormat="1">
      <c r="A192" s="39"/>
      <c r="B192" s="40"/>
      <c r="C192" s="41"/>
      <c r="D192" s="231" t="s">
        <v>165</v>
      </c>
      <c r="E192" s="41"/>
      <c r="F192" s="232" t="s">
        <v>325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165</v>
      </c>
      <c r="AU192" s="18" t="s">
        <v>82</v>
      </c>
    </row>
    <row r="193" s="13" customFormat="1">
      <c r="A193" s="13"/>
      <c r="B193" s="233"/>
      <c r="C193" s="234"/>
      <c r="D193" s="226" t="s">
        <v>167</v>
      </c>
      <c r="E193" s="235" t="s">
        <v>19</v>
      </c>
      <c r="F193" s="236" t="s">
        <v>239</v>
      </c>
      <c r="G193" s="234"/>
      <c r="H193" s="235" t="s">
        <v>19</v>
      </c>
      <c r="I193" s="237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167</v>
      </c>
      <c r="AU193" s="242" t="s">
        <v>82</v>
      </c>
      <c r="AV193" s="13" t="s">
        <v>80</v>
      </c>
      <c r="AW193" s="13" t="s">
        <v>33</v>
      </c>
      <c r="AX193" s="13" t="s">
        <v>72</v>
      </c>
      <c r="AY193" s="242" t="s">
        <v>154</v>
      </c>
    </row>
    <row r="194" s="13" customFormat="1">
      <c r="A194" s="13"/>
      <c r="B194" s="233"/>
      <c r="C194" s="234"/>
      <c r="D194" s="226" t="s">
        <v>167</v>
      </c>
      <c r="E194" s="235" t="s">
        <v>19</v>
      </c>
      <c r="F194" s="236" t="s">
        <v>292</v>
      </c>
      <c r="G194" s="234"/>
      <c r="H194" s="235" t="s">
        <v>19</v>
      </c>
      <c r="I194" s="237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167</v>
      </c>
      <c r="AU194" s="242" t="s">
        <v>82</v>
      </c>
      <c r="AV194" s="13" t="s">
        <v>80</v>
      </c>
      <c r="AW194" s="13" t="s">
        <v>33</v>
      </c>
      <c r="AX194" s="13" t="s">
        <v>72</v>
      </c>
      <c r="AY194" s="242" t="s">
        <v>154</v>
      </c>
    </row>
    <row r="195" s="14" customFormat="1">
      <c r="A195" s="14"/>
      <c r="B195" s="243"/>
      <c r="C195" s="244"/>
      <c r="D195" s="226" t="s">
        <v>167</v>
      </c>
      <c r="E195" s="245" t="s">
        <v>19</v>
      </c>
      <c r="F195" s="246" t="s">
        <v>293</v>
      </c>
      <c r="G195" s="244"/>
      <c r="H195" s="247">
        <v>206.655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167</v>
      </c>
      <c r="AU195" s="253" t="s">
        <v>82</v>
      </c>
      <c r="AV195" s="14" t="s">
        <v>82</v>
      </c>
      <c r="AW195" s="14" t="s">
        <v>33</v>
      </c>
      <c r="AX195" s="14" t="s">
        <v>72</v>
      </c>
      <c r="AY195" s="253" t="s">
        <v>154</v>
      </c>
    </row>
    <row r="196" s="15" customFormat="1">
      <c r="A196" s="15"/>
      <c r="B196" s="254"/>
      <c r="C196" s="255"/>
      <c r="D196" s="226" t="s">
        <v>167</v>
      </c>
      <c r="E196" s="256" t="s">
        <v>19</v>
      </c>
      <c r="F196" s="257" t="s">
        <v>169</v>
      </c>
      <c r="G196" s="255"/>
      <c r="H196" s="258">
        <v>206.655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167</v>
      </c>
      <c r="AU196" s="264" t="s">
        <v>82</v>
      </c>
      <c r="AV196" s="15" t="s">
        <v>170</v>
      </c>
      <c r="AW196" s="15" t="s">
        <v>33</v>
      </c>
      <c r="AX196" s="15" t="s">
        <v>80</v>
      </c>
      <c r="AY196" s="264" t="s">
        <v>154</v>
      </c>
    </row>
    <row r="197" s="2" customFormat="1" ht="16.5" customHeight="1">
      <c r="A197" s="39"/>
      <c r="B197" s="40"/>
      <c r="C197" s="213" t="s">
        <v>326</v>
      </c>
      <c r="D197" s="213" t="s">
        <v>157</v>
      </c>
      <c r="E197" s="214" t="s">
        <v>327</v>
      </c>
      <c r="F197" s="215" t="s">
        <v>328</v>
      </c>
      <c r="G197" s="216" t="s">
        <v>235</v>
      </c>
      <c r="H197" s="217">
        <v>206.655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0.0040000000000000001</v>
      </c>
      <c r="R197" s="222">
        <f>Q197*H197</f>
        <v>0.82662000000000002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170</v>
      </c>
      <c r="AT197" s="224" t="s">
        <v>157</v>
      </c>
      <c r="AU197" s="224" t="s">
        <v>82</v>
      </c>
      <c r="AY197" s="18" t="s">
        <v>154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170</v>
      </c>
      <c r="BM197" s="224" t="s">
        <v>329</v>
      </c>
    </row>
    <row r="198" s="2" customFormat="1">
      <c r="A198" s="39"/>
      <c r="B198" s="40"/>
      <c r="C198" s="41"/>
      <c r="D198" s="226" t="s">
        <v>164</v>
      </c>
      <c r="E198" s="41"/>
      <c r="F198" s="227" t="s">
        <v>328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164</v>
      </c>
      <c r="AU198" s="18" t="s">
        <v>82</v>
      </c>
    </row>
    <row r="199" s="13" customFormat="1">
      <c r="A199" s="13"/>
      <c r="B199" s="233"/>
      <c r="C199" s="234"/>
      <c r="D199" s="226" t="s">
        <v>167</v>
      </c>
      <c r="E199" s="235" t="s">
        <v>19</v>
      </c>
      <c r="F199" s="236" t="s">
        <v>239</v>
      </c>
      <c r="G199" s="234"/>
      <c r="H199" s="235" t="s">
        <v>19</v>
      </c>
      <c r="I199" s="237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167</v>
      </c>
      <c r="AU199" s="242" t="s">
        <v>82</v>
      </c>
      <c r="AV199" s="13" t="s">
        <v>80</v>
      </c>
      <c r="AW199" s="13" t="s">
        <v>33</v>
      </c>
      <c r="AX199" s="13" t="s">
        <v>72</v>
      </c>
      <c r="AY199" s="242" t="s">
        <v>154</v>
      </c>
    </row>
    <row r="200" s="13" customFormat="1">
      <c r="A200" s="13"/>
      <c r="B200" s="233"/>
      <c r="C200" s="234"/>
      <c r="D200" s="226" t="s">
        <v>167</v>
      </c>
      <c r="E200" s="235" t="s">
        <v>19</v>
      </c>
      <c r="F200" s="236" t="s">
        <v>292</v>
      </c>
      <c r="G200" s="234"/>
      <c r="H200" s="235" t="s">
        <v>19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167</v>
      </c>
      <c r="AU200" s="242" t="s">
        <v>82</v>
      </c>
      <c r="AV200" s="13" t="s">
        <v>80</v>
      </c>
      <c r="AW200" s="13" t="s">
        <v>33</v>
      </c>
      <c r="AX200" s="13" t="s">
        <v>72</v>
      </c>
      <c r="AY200" s="242" t="s">
        <v>154</v>
      </c>
    </row>
    <row r="201" s="14" customFormat="1">
      <c r="A201" s="14"/>
      <c r="B201" s="243"/>
      <c r="C201" s="244"/>
      <c r="D201" s="226" t="s">
        <v>167</v>
      </c>
      <c r="E201" s="245" t="s">
        <v>19</v>
      </c>
      <c r="F201" s="246" t="s">
        <v>293</v>
      </c>
      <c r="G201" s="244"/>
      <c r="H201" s="247">
        <v>206.655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167</v>
      </c>
      <c r="AU201" s="253" t="s">
        <v>82</v>
      </c>
      <c r="AV201" s="14" t="s">
        <v>82</v>
      </c>
      <c r="AW201" s="14" t="s">
        <v>33</v>
      </c>
      <c r="AX201" s="14" t="s">
        <v>72</v>
      </c>
      <c r="AY201" s="253" t="s">
        <v>154</v>
      </c>
    </row>
    <row r="202" s="15" customFormat="1">
      <c r="A202" s="15"/>
      <c r="B202" s="254"/>
      <c r="C202" s="255"/>
      <c r="D202" s="226" t="s">
        <v>167</v>
      </c>
      <c r="E202" s="256" t="s">
        <v>19</v>
      </c>
      <c r="F202" s="257" t="s">
        <v>169</v>
      </c>
      <c r="G202" s="255"/>
      <c r="H202" s="258">
        <v>206.655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167</v>
      </c>
      <c r="AU202" s="264" t="s">
        <v>82</v>
      </c>
      <c r="AV202" s="15" t="s">
        <v>170</v>
      </c>
      <c r="AW202" s="15" t="s">
        <v>33</v>
      </c>
      <c r="AX202" s="15" t="s">
        <v>80</v>
      </c>
      <c r="AY202" s="264" t="s">
        <v>154</v>
      </c>
    </row>
    <row r="203" s="2" customFormat="1" ht="16.5" customHeight="1">
      <c r="A203" s="39"/>
      <c r="B203" s="40"/>
      <c r="C203" s="213" t="s">
        <v>330</v>
      </c>
      <c r="D203" s="213" t="s">
        <v>157</v>
      </c>
      <c r="E203" s="214" t="s">
        <v>331</v>
      </c>
      <c r="F203" s="215" t="s">
        <v>332</v>
      </c>
      <c r="G203" s="216" t="s">
        <v>235</v>
      </c>
      <c r="H203" s="217">
        <v>2.0670000000000002</v>
      </c>
      <c r="I203" s="218"/>
      <c r="J203" s="219">
        <f>ROUND(I203*H203,2)</f>
        <v>0</v>
      </c>
      <c r="K203" s="215" t="s">
        <v>161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0.038199999999999998</v>
      </c>
      <c r="R203" s="222">
        <f>Q203*H203</f>
        <v>0.078959399999999999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170</v>
      </c>
      <c r="AT203" s="224" t="s">
        <v>157</v>
      </c>
      <c r="AU203" s="224" t="s">
        <v>82</v>
      </c>
      <c r="AY203" s="18" t="s">
        <v>154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170</v>
      </c>
      <c r="BM203" s="224" t="s">
        <v>333</v>
      </c>
    </row>
    <row r="204" s="2" customFormat="1">
      <c r="A204" s="39"/>
      <c r="B204" s="40"/>
      <c r="C204" s="41"/>
      <c r="D204" s="226" t="s">
        <v>164</v>
      </c>
      <c r="E204" s="41"/>
      <c r="F204" s="227" t="s">
        <v>334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164</v>
      </c>
      <c r="AU204" s="18" t="s">
        <v>82</v>
      </c>
    </row>
    <row r="205" s="2" customFormat="1">
      <c r="A205" s="39"/>
      <c r="B205" s="40"/>
      <c r="C205" s="41"/>
      <c r="D205" s="231" t="s">
        <v>165</v>
      </c>
      <c r="E205" s="41"/>
      <c r="F205" s="232" t="s">
        <v>335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165</v>
      </c>
      <c r="AU205" s="18" t="s">
        <v>82</v>
      </c>
    </row>
    <row r="206" s="13" customFormat="1">
      <c r="A206" s="13"/>
      <c r="B206" s="233"/>
      <c r="C206" s="234"/>
      <c r="D206" s="226" t="s">
        <v>167</v>
      </c>
      <c r="E206" s="235" t="s">
        <v>19</v>
      </c>
      <c r="F206" s="236" t="s">
        <v>239</v>
      </c>
      <c r="G206" s="234"/>
      <c r="H206" s="235" t="s">
        <v>19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167</v>
      </c>
      <c r="AU206" s="242" t="s">
        <v>82</v>
      </c>
      <c r="AV206" s="13" t="s">
        <v>80</v>
      </c>
      <c r="AW206" s="13" t="s">
        <v>33</v>
      </c>
      <c r="AX206" s="13" t="s">
        <v>72</v>
      </c>
      <c r="AY206" s="242" t="s">
        <v>154</v>
      </c>
    </row>
    <row r="207" s="13" customFormat="1">
      <c r="A207" s="13"/>
      <c r="B207" s="233"/>
      <c r="C207" s="234"/>
      <c r="D207" s="226" t="s">
        <v>167</v>
      </c>
      <c r="E207" s="235" t="s">
        <v>19</v>
      </c>
      <c r="F207" s="236" t="s">
        <v>313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167</v>
      </c>
      <c r="AU207" s="242" t="s">
        <v>82</v>
      </c>
      <c r="AV207" s="13" t="s">
        <v>80</v>
      </c>
      <c r="AW207" s="13" t="s">
        <v>33</v>
      </c>
      <c r="AX207" s="13" t="s">
        <v>72</v>
      </c>
      <c r="AY207" s="242" t="s">
        <v>154</v>
      </c>
    </row>
    <row r="208" s="14" customFormat="1">
      <c r="A208" s="14"/>
      <c r="B208" s="243"/>
      <c r="C208" s="244"/>
      <c r="D208" s="226" t="s">
        <v>167</v>
      </c>
      <c r="E208" s="245" t="s">
        <v>19</v>
      </c>
      <c r="F208" s="246" t="s">
        <v>314</v>
      </c>
      <c r="G208" s="244"/>
      <c r="H208" s="247">
        <v>2.0670000000000002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167</v>
      </c>
      <c r="AU208" s="253" t="s">
        <v>82</v>
      </c>
      <c r="AV208" s="14" t="s">
        <v>82</v>
      </c>
      <c r="AW208" s="14" t="s">
        <v>33</v>
      </c>
      <c r="AX208" s="14" t="s">
        <v>72</v>
      </c>
      <c r="AY208" s="253" t="s">
        <v>154</v>
      </c>
    </row>
    <row r="209" s="15" customFormat="1">
      <c r="A209" s="15"/>
      <c r="B209" s="254"/>
      <c r="C209" s="255"/>
      <c r="D209" s="226" t="s">
        <v>167</v>
      </c>
      <c r="E209" s="256" t="s">
        <v>19</v>
      </c>
      <c r="F209" s="257" t="s">
        <v>169</v>
      </c>
      <c r="G209" s="255"/>
      <c r="H209" s="258">
        <v>2.0670000000000002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167</v>
      </c>
      <c r="AU209" s="264" t="s">
        <v>82</v>
      </c>
      <c r="AV209" s="15" t="s">
        <v>170</v>
      </c>
      <c r="AW209" s="15" t="s">
        <v>33</v>
      </c>
      <c r="AX209" s="15" t="s">
        <v>80</v>
      </c>
      <c r="AY209" s="264" t="s">
        <v>154</v>
      </c>
    </row>
    <row r="210" s="2" customFormat="1" ht="16.5" customHeight="1">
      <c r="A210" s="39"/>
      <c r="B210" s="40"/>
      <c r="C210" s="213" t="s">
        <v>336</v>
      </c>
      <c r="D210" s="213" t="s">
        <v>157</v>
      </c>
      <c r="E210" s="214" t="s">
        <v>337</v>
      </c>
      <c r="F210" s="215" t="s">
        <v>338</v>
      </c>
      <c r="G210" s="216" t="s">
        <v>235</v>
      </c>
      <c r="H210" s="217">
        <v>65.760000000000005</v>
      </c>
      <c r="I210" s="218"/>
      <c r="J210" s="219">
        <f>ROUND(I210*H210,2)</f>
        <v>0</v>
      </c>
      <c r="K210" s="215" t="s">
        <v>161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0.00025999999999999998</v>
      </c>
      <c r="R210" s="222">
        <f>Q210*H210</f>
        <v>0.017097600000000001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170</v>
      </c>
      <c r="AT210" s="224" t="s">
        <v>157</v>
      </c>
      <c r="AU210" s="224" t="s">
        <v>82</v>
      </c>
      <c r="AY210" s="18" t="s">
        <v>154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170</v>
      </c>
      <c r="BM210" s="224" t="s">
        <v>339</v>
      </c>
    </row>
    <row r="211" s="2" customFormat="1">
      <c r="A211" s="39"/>
      <c r="B211" s="40"/>
      <c r="C211" s="41"/>
      <c r="D211" s="226" t="s">
        <v>164</v>
      </c>
      <c r="E211" s="41"/>
      <c r="F211" s="227" t="s">
        <v>340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164</v>
      </c>
      <c r="AU211" s="18" t="s">
        <v>82</v>
      </c>
    </row>
    <row r="212" s="2" customFormat="1">
      <c r="A212" s="39"/>
      <c r="B212" s="40"/>
      <c r="C212" s="41"/>
      <c r="D212" s="231" t="s">
        <v>165</v>
      </c>
      <c r="E212" s="41"/>
      <c r="F212" s="232" t="s">
        <v>341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165</v>
      </c>
      <c r="AU212" s="18" t="s">
        <v>82</v>
      </c>
    </row>
    <row r="213" s="13" customFormat="1">
      <c r="A213" s="13"/>
      <c r="B213" s="233"/>
      <c r="C213" s="234"/>
      <c r="D213" s="226" t="s">
        <v>167</v>
      </c>
      <c r="E213" s="235" t="s">
        <v>19</v>
      </c>
      <c r="F213" s="236" t="s">
        <v>239</v>
      </c>
      <c r="G213" s="234"/>
      <c r="H213" s="235" t="s">
        <v>19</v>
      </c>
      <c r="I213" s="237"/>
      <c r="J213" s="234"/>
      <c r="K213" s="234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167</v>
      </c>
      <c r="AU213" s="242" t="s">
        <v>82</v>
      </c>
      <c r="AV213" s="13" t="s">
        <v>80</v>
      </c>
      <c r="AW213" s="13" t="s">
        <v>33</v>
      </c>
      <c r="AX213" s="13" t="s">
        <v>72</v>
      </c>
      <c r="AY213" s="242" t="s">
        <v>154</v>
      </c>
    </row>
    <row r="214" s="13" customFormat="1">
      <c r="A214" s="13"/>
      <c r="B214" s="233"/>
      <c r="C214" s="234"/>
      <c r="D214" s="226" t="s">
        <v>167</v>
      </c>
      <c r="E214" s="235" t="s">
        <v>19</v>
      </c>
      <c r="F214" s="236" t="s">
        <v>342</v>
      </c>
      <c r="G214" s="234"/>
      <c r="H214" s="235" t="s">
        <v>19</v>
      </c>
      <c r="I214" s="237"/>
      <c r="J214" s="234"/>
      <c r="K214" s="234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167</v>
      </c>
      <c r="AU214" s="242" t="s">
        <v>82</v>
      </c>
      <c r="AV214" s="13" t="s">
        <v>80</v>
      </c>
      <c r="AW214" s="13" t="s">
        <v>33</v>
      </c>
      <c r="AX214" s="13" t="s">
        <v>72</v>
      </c>
      <c r="AY214" s="242" t="s">
        <v>154</v>
      </c>
    </row>
    <row r="215" s="14" customFormat="1">
      <c r="A215" s="14"/>
      <c r="B215" s="243"/>
      <c r="C215" s="244"/>
      <c r="D215" s="226" t="s">
        <v>167</v>
      </c>
      <c r="E215" s="245" t="s">
        <v>19</v>
      </c>
      <c r="F215" s="246" t="s">
        <v>343</v>
      </c>
      <c r="G215" s="244"/>
      <c r="H215" s="247">
        <v>65.760000000000005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167</v>
      </c>
      <c r="AU215" s="253" t="s">
        <v>82</v>
      </c>
      <c r="AV215" s="14" t="s">
        <v>82</v>
      </c>
      <c r="AW215" s="14" t="s">
        <v>33</v>
      </c>
      <c r="AX215" s="14" t="s">
        <v>72</v>
      </c>
      <c r="AY215" s="253" t="s">
        <v>154</v>
      </c>
    </row>
    <row r="216" s="15" customFormat="1">
      <c r="A216" s="15"/>
      <c r="B216" s="254"/>
      <c r="C216" s="255"/>
      <c r="D216" s="226" t="s">
        <v>167</v>
      </c>
      <c r="E216" s="256" t="s">
        <v>19</v>
      </c>
      <c r="F216" s="257" t="s">
        <v>169</v>
      </c>
      <c r="G216" s="255"/>
      <c r="H216" s="258">
        <v>65.760000000000005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167</v>
      </c>
      <c r="AU216" s="264" t="s">
        <v>82</v>
      </c>
      <c r="AV216" s="15" t="s">
        <v>170</v>
      </c>
      <c r="AW216" s="15" t="s">
        <v>33</v>
      </c>
      <c r="AX216" s="15" t="s">
        <v>80</v>
      </c>
      <c r="AY216" s="264" t="s">
        <v>154</v>
      </c>
    </row>
    <row r="217" s="2" customFormat="1" ht="16.5" customHeight="1">
      <c r="A217" s="39"/>
      <c r="B217" s="40"/>
      <c r="C217" s="213" t="s">
        <v>344</v>
      </c>
      <c r="D217" s="213" t="s">
        <v>157</v>
      </c>
      <c r="E217" s="214" t="s">
        <v>345</v>
      </c>
      <c r="F217" s="215" t="s">
        <v>346</v>
      </c>
      <c r="G217" s="216" t="s">
        <v>235</v>
      </c>
      <c r="H217" s="217">
        <v>131.52000000000001</v>
      </c>
      <c r="I217" s="218"/>
      <c r="J217" s="219">
        <f>ROUND(I217*H217,2)</f>
        <v>0</v>
      </c>
      <c r="K217" s="215" t="s">
        <v>161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0.015400000000000001</v>
      </c>
      <c r="R217" s="222">
        <f>Q217*H217</f>
        <v>2.0254080000000001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170</v>
      </c>
      <c r="AT217" s="224" t="s">
        <v>157</v>
      </c>
      <c r="AU217" s="224" t="s">
        <v>82</v>
      </c>
      <c r="AY217" s="18" t="s">
        <v>154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80</v>
      </c>
      <c r="BK217" s="225">
        <f>ROUND(I217*H217,2)</f>
        <v>0</v>
      </c>
      <c r="BL217" s="18" t="s">
        <v>170</v>
      </c>
      <c r="BM217" s="224" t="s">
        <v>347</v>
      </c>
    </row>
    <row r="218" s="2" customFormat="1">
      <c r="A218" s="39"/>
      <c r="B218" s="40"/>
      <c r="C218" s="41"/>
      <c r="D218" s="226" t="s">
        <v>164</v>
      </c>
      <c r="E218" s="41"/>
      <c r="F218" s="227" t="s">
        <v>348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164</v>
      </c>
      <c r="AU218" s="18" t="s">
        <v>82</v>
      </c>
    </row>
    <row r="219" s="2" customFormat="1">
      <c r="A219" s="39"/>
      <c r="B219" s="40"/>
      <c r="C219" s="41"/>
      <c r="D219" s="231" t="s">
        <v>165</v>
      </c>
      <c r="E219" s="41"/>
      <c r="F219" s="232" t="s">
        <v>349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165</v>
      </c>
      <c r="AU219" s="18" t="s">
        <v>82</v>
      </c>
    </row>
    <row r="220" s="13" customFormat="1">
      <c r="A220" s="13"/>
      <c r="B220" s="233"/>
      <c r="C220" s="234"/>
      <c r="D220" s="226" t="s">
        <v>167</v>
      </c>
      <c r="E220" s="235" t="s">
        <v>19</v>
      </c>
      <c r="F220" s="236" t="s">
        <v>239</v>
      </c>
      <c r="G220" s="234"/>
      <c r="H220" s="235" t="s">
        <v>19</v>
      </c>
      <c r="I220" s="237"/>
      <c r="J220" s="234"/>
      <c r="K220" s="234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167</v>
      </c>
      <c r="AU220" s="242" t="s">
        <v>82</v>
      </c>
      <c r="AV220" s="13" t="s">
        <v>80</v>
      </c>
      <c r="AW220" s="13" t="s">
        <v>33</v>
      </c>
      <c r="AX220" s="13" t="s">
        <v>72</v>
      </c>
      <c r="AY220" s="242" t="s">
        <v>154</v>
      </c>
    </row>
    <row r="221" s="13" customFormat="1">
      <c r="A221" s="13"/>
      <c r="B221" s="233"/>
      <c r="C221" s="234"/>
      <c r="D221" s="226" t="s">
        <v>167</v>
      </c>
      <c r="E221" s="235" t="s">
        <v>19</v>
      </c>
      <c r="F221" s="236" t="s">
        <v>350</v>
      </c>
      <c r="G221" s="234"/>
      <c r="H221" s="235" t="s">
        <v>19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167</v>
      </c>
      <c r="AU221" s="242" t="s">
        <v>82</v>
      </c>
      <c r="AV221" s="13" t="s">
        <v>80</v>
      </c>
      <c r="AW221" s="13" t="s">
        <v>33</v>
      </c>
      <c r="AX221" s="13" t="s">
        <v>72</v>
      </c>
      <c r="AY221" s="242" t="s">
        <v>154</v>
      </c>
    </row>
    <row r="222" s="14" customFormat="1">
      <c r="A222" s="14"/>
      <c r="B222" s="243"/>
      <c r="C222" s="244"/>
      <c r="D222" s="226" t="s">
        <v>167</v>
      </c>
      <c r="E222" s="245" t="s">
        <v>19</v>
      </c>
      <c r="F222" s="246" t="s">
        <v>351</v>
      </c>
      <c r="G222" s="244"/>
      <c r="H222" s="247">
        <v>131.52000000000001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167</v>
      </c>
      <c r="AU222" s="253" t="s">
        <v>82</v>
      </c>
      <c r="AV222" s="14" t="s">
        <v>82</v>
      </c>
      <c r="AW222" s="14" t="s">
        <v>33</v>
      </c>
      <c r="AX222" s="14" t="s">
        <v>72</v>
      </c>
      <c r="AY222" s="253" t="s">
        <v>154</v>
      </c>
    </row>
    <row r="223" s="15" customFormat="1">
      <c r="A223" s="15"/>
      <c r="B223" s="254"/>
      <c r="C223" s="255"/>
      <c r="D223" s="226" t="s">
        <v>167</v>
      </c>
      <c r="E223" s="256" t="s">
        <v>19</v>
      </c>
      <c r="F223" s="257" t="s">
        <v>169</v>
      </c>
      <c r="G223" s="255"/>
      <c r="H223" s="258">
        <v>131.52000000000001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167</v>
      </c>
      <c r="AU223" s="264" t="s">
        <v>82</v>
      </c>
      <c r="AV223" s="15" t="s">
        <v>170</v>
      </c>
      <c r="AW223" s="15" t="s">
        <v>33</v>
      </c>
      <c r="AX223" s="15" t="s">
        <v>80</v>
      </c>
      <c r="AY223" s="264" t="s">
        <v>154</v>
      </c>
    </row>
    <row r="224" s="2" customFormat="1" ht="16.5" customHeight="1">
      <c r="A224" s="39"/>
      <c r="B224" s="40"/>
      <c r="C224" s="213" t="s">
        <v>352</v>
      </c>
      <c r="D224" s="213" t="s">
        <v>157</v>
      </c>
      <c r="E224" s="214" t="s">
        <v>353</v>
      </c>
      <c r="F224" s="215" t="s">
        <v>354</v>
      </c>
      <c r="G224" s="216" t="s">
        <v>235</v>
      </c>
      <c r="H224" s="217">
        <v>65.760000000000005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0.0040000000000000001</v>
      </c>
      <c r="R224" s="222">
        <f>Q224*H224</f>
        <v>0.26304000000000005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170</v>
      </c>
      <c r="AT224" s="224" t="s">
        <v>157</v>
      </c>
      <c r="AU224" s="224" t="s">
        <v>82</v>
      </c>
      <c r="AY224" s="18" t="s">
        <v>154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170</v>
      </c>
      <c r="BM224" s="224" t="s">
        <v>355</v>
      </c>
    </row>
    <row r="225" s="2" customFormat="1">
      <c r="A225" s="39"/>
      <c r="B225" s="40"/>
      <c r="C225" s="41"/>
      <c r="D225" s="226" t="s">
        <v>164</v>
      </c>
      <c r="E225" s="41"/>
      <c r="F225" s="227" t="s">
        <v>354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164</v>
      </c>
      <c r="AU225" s="18" t="s">
        <v>82</v>
      </c>
    </row>
    <row r="226" s="13" customFormat="1">
      <c r="A226" s="13"/>
      <c r="B226" s="233"/>
      <c r="C226" s="234"/>
      <c r="D226" s="226" t="s">
        <v>167</v>
      </c>
      <c r="E226" s="235" t="s">
        <v>19</v>
      </c>
      <c r="F226" s="236" t="s">
        <v>239</v>
      </c>
      <c r="G226" s="234"/>
      <c r="H226" s="235" t="s">
        <v>19</v>
      </c>
      <c r="I226" s="237"/>
      <c r="J226" s="234"/>
      <c r="K226" s="234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167</v>
      </c>
      <c r="AU226" s="242" t="s">
        <v>82</v>
      </c>
      <c r="AV226" s="13" t="s">
        <v>80</v>
      </c>
      <c r="AW226" s="13" t="s">
        <v>33</v>
      </c>
      <c r="AX226" s="13" t="s">
        <v>72</v>
      </c>
      <c r="AY226" s="242" t="s">
        <v>154</v>
      </c>
    </row>
    <row r="227" s="13" customFormat="1">
      <c r="A227" s="13"/>
      <c r="B227" s="233"/>
      <c r="C227" s="234"/>
      <c r="D227" s="226" t="s">
        <v>167</v>
      </c>
      <c r="E227" s="235" t="s">
        <v>19</v>
      </c>
      <c r="F227" s="236" t="s">
        <v>342</v>
      </c>
      <c r="G227" s="234"/>
      <c r="H227" s="235" t="s">
        <v>19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167</v>
      </c>
      <c r="AU227" s="242" t="s">
        <v>82</v>
      </c>
      <c r="AV227" s="13" t="s">
        <v>80</v>
      </c>
      <c r="AW227" s="13" t="s">
        <v>33</v>
      </c>
      <c r="AX227" s="13" t="s">
        <v>72</v>
      </c>
      <c r="AY227" s="242" t="s">
        <v>154</v>
      </c>
    </row>
    <row r="228" s="14" customFormat="1">
      <c r="A228" s="14"/>
      <c r="B228" s="243"/>
      <c r="C228" s="244"/>
      <c r="D228" s="226" t="s">
        <v>167</v>
      </c>
      <c r="E228" s="245" t="s">
        <v>19</v>
      </c>
      <c r="F228" s="246" t="s">
        <v>343</v>
      </c>
      <c r="G228" s="244"/>
      <c r="H228" s="247">
        <v>65.760000000000005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167</v>
      </c>
      <c r="AU228" s="253" t="s">
        <v>82</v>
      </c>
      <c r="AV228" s="14" t="s">
        <v>82</v>
      </c>
      <c r="AW228" s="14" t="s">
        <v>33</v>
      </c>
      <c r="AX228" s="14" t="s">
        <v>72</v>
      </c>
      <c r="AY228" s="253" t="s">
        <v>154</v>
      </c>
    </row>
    <row r="229" s="15" customFormat="1">
      <c r="A229" s="15"/>
      <c r="B229" s="254"/>
      <c r="C229" s="255"/>
      <c r="D229" s="226" t="s">
        <v>167</v>
      </c>
      <c r="E229" s="256" t="s">
        <v>19</v>
      </c>
      <c r="F229" s="257" t="s">
        <v>169</v>
      </c>
      <c r="G229" s="255"/>
      <c r="H229" s="258">
        <v>65.760000000000005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167</v>
      </c>
      <c r="AU229" s="264" t="s">
        <v>82</v>
      </c>
      <c r="AV229" s="15" t="s">
        <v>170</v>
      </c>
      <c r="AW229" s="15" t="s">
        <v>33</v>
      </c>
      <c r="AX229" s="15" t="s">
        <v>80</v>
      </c>
      <c r="AY229" s="264" t="s">
        <v>154</v>
      </c>
    </row>
    <row r="230" s="2" customFormat="1" ht="21.75" customHeight="1">
      <c r="A230" s="39"/>
      <c r="B230" s="40"/>
      <c r="C230" s="213" t="s">
        <v>7</v>
      </c>
      <c r="D230" s="213" t="s">
        <v>157</v>
      </c>
      <c r="E230" s="214" t="s">
        <v>356</v>
      </c>
      <c r="F230" s="215" t="s">
        <v>357</v>
      </c>
      <c r="G230" s="216" t="s">
        <v>358</v>
      </c>
      <c r="H230" s="217">
        <v>14.846</v>
      </c>
      <c r="I230" s="218"/>
      <c r="J230" s="219">
        <f>ROUND(I230*H230,2)</f>
        <v>0</v>
      </c>
      <c r="K230" s="215" t="s">
        <v>161</v>
      </c>
      <c r="L230" s="45"/>
      <c r="M230" s="220" t="s">
        <v>19</v>
      </c>
      <c r="N230" s="221" t="s">
        <v>43</v>
      </c>
      <c r="O230" s="85"/>
      <c r="P230" s="222">
        <f>O230*H230</f>
        <v>0</v>
      </c>
      <c r="Q230" s="222">
        <v>2.5018699999999998</v>
      </c>
      <c r="R230" s="222">
        <f>Q230*H230</f>
        <v>37.142762019999999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170</v>
      </c>
      <c r="AT230" s="224" t="s">
        <v>157</v>
      </c>
      <c r="AU230" s="224" t="s">
        <v>82</v>
      </c>
      <c r="AY230" s="18" t="s">
        <v>154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80</v>
      </c>
      <c r="BK230" s="225">
        <f>ROUND(I230*H230,2)</f>
        <v>0</v>
      </c>
      <c r="BL230" s="18" t="s">
        <v>170</v>
      </c>
      <c r="BM230" s="224" t="s">
        <v>359</v>
      </c>
    </row>
    <row r="231" s="2" customFormat="1">
      <c r="A231" s="39"/>
      <c r="B231" s="40"/>
      <c r="C231" s="41"/>
      <c r="D231" s="226" t="s">
        <v>164</v>
      </c>
      <c r="E231" s="41"/>
      <c r="F231" s="227" t="s">
        <v>360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164</v>
      </c>
      <c r="AU231" s="18" t="s">
        <v>82</v>
      </c>
    </row>
    <row r="232" s="2" customFormat="1">
      <c r="A232" s="39"/>
      <c r="B232" s="40"/>
      <c r="C232" s="41"/>
      <c r="D232" s="231" t="s">
        <v>165</v>
      </c>
      <c r="E232" s="41"/>
      <c r="F232" s="232" t="s">
        <v>361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165</v>
      </c>
      <c r="AU232" s="18" t="s">
        <v>82</v>
      </c>
    </row>
    <row r="233" s="13" customFormat="1">
      <c r="A233" s="13"/>
      <c r="B233" s="233"/>
      <c r="C233" s="234"/>
      <c r="D233" s="226" t="s">
        <v>167</v>
      </c>
      <c r="E233" s="235" t="s">
        <v>19</v>
      </c>
      <c r="F233" s="236" t="s">
        <v>362</v>
      </c>
      <c r="G233" s="234"/>
      <c r="H233" s="235" t="s">
        <v>19</v>
      </c>
      <c r="I233" s="237"/>
      <c r="J233" s="234"/>
      <c r="K233" s="234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167</v>
      </c>
      <c r="AU233" s="242" t="s">
        <v>82</v>
      </c>
      <c r="AV233" s="13" t="s">
        <v>80</v>
      </c>
      <c r="AW233" s="13" t="s">
        <v>33</v>
      </c>
      <c r="AX233" s="13" t="s">
        <v>72</v>
      </c>
      <c r="AY233" s="242" t="s">
        <v>154</v>
      </c>
    </row>
    <row r="234" s="13" customFormat="1">
      <c r="A234" s="13"/>
      <c r="B234" s="233"/>
      <c r="C234" s="234"/>
      <c r="D234" s="226" t="s">
        <v>167</v>
      </c>
      <c r="E234" s="235" t="s">
        <v>19</v>
      </c>
      <c r="F234" s="236" t="s">
        <v>363</v>
      </c>
      <c r="G234" s="234"/>
      <c r="H234" s="235" t="s">
        <v>19</v>
      </c>
      <c r="I234" s="237"/>
      <c r="J234" s="234"/>
      <c r="K234" s="234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167</v>
      </c>
      <c r="AU234" s="242" t="s">
        <v>82</v>
      </c>
      <c r="AV234" s="13" t="s">
        <v>80</v>
      </c>
      <c r="AW234" s="13" t="s">
        <v>33</v>
      </c>
      <c r="AX234" s="13" t="s">
        <v>72</v>
      </c>
      <c r="AY234" s="242" t="s">
        <v>154</v>
      </c>
    </row>
    <row r="235" s="14" customFormat="1">
      <c r="A235" s="14"/>
      <c r="B235" s="243"/>
      <c r="C235" s="244"/>
      <c r="D235" s="226" t="s">
        <v>167</v>
      </c>
      <c r="E235" s="245" t="s">
        <v>19</v>
      </c>
      <c r="F235" s="246" t="s">
        <v>364</v>
      </c>
      <c r="G235" s="244"/>
      <c r="H235" s="247">
        <v>14.846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167</v>
      </c>
      <c r="AU235" s="253" t="s">
        <v>82</v>
      </c>
      <c r="AV235" s="14" t="s">
        <v>82</v>
      </c>
      <c r="AW235" s="14" t="s">
        <v>33</v>
      </c>
      <c r="AX235" s="14" t="s">
        <v>72</v>
      </c>
      <c r="AY235" s="253" t="s">
        <v>154</v>
      </c>
    </row>
    <row r="236" s="15" customFormat="1">
      <c r="A236" s="15"/>
      <c r="B236" s="254"/>
      <c r="C236" s="255"/>
      <c r="D236" s="226" t="s">
        <v>167</v>
      </c>
      <c r="E236" s="256" t="s">
        <v>19</v>
      </c>
      <c r="F236" s="257" t="s">
        <v>169</v>
      </c>
      <c r="G236" s="255"/>
      <c r="H236" s="258">
        <v>14.846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167</v>
      </c>
      <c r="AU236" s="264" t="s">
        <v>82</v>
      </c>
      <c r="AV236" s="15" t="s">
        <v>170</v>
      </c>
      <c r="AW236" s="15" t="s">
        <v>33</v>
      </c>
      <c r="AX236" s="15" t="s">
        <v>80</v>
      </c>
      <c r="AY236" s="264" t="s">
        <v>154</v>
      </c>
    </row>
    <row r="237" s="2" customFormat="1" ht="16.5" customHeight="1">
      <c r="A237" s="39"/>
      <c r="B237" s="40"/>
      <c r="C237" s="213" t="s">
        <v>365</v>
      </c>
      <c r="D237" s="213" t="s">
        <v>157</v>
      </c>
      <c r="E237" s="214" t="s">
        <v>366</v>
      </c>
      <c r="F237" s="215" t="s">
        <v>367</v>
      </c>
      <c r="G237" s="216" t="s">
        <v>358</v>
      </c>
      <c r="H237" s="217">
        <v>14.846</v>
      </c>
      <c r="I237" s="218"/>
      <c r="J237" s="219">
        <f>ROUND(I237*H237,2)</f>
        <v>0</v>
      </c>
      <c r="K237" s="215" t="s">
        <v>161</v>
      </c>
      <c r="L237" s="45"/>
      <c r="M237" s="220" t="s">
        <v>19</v>
      </c>
      <c r="N237" s="221" t="s">
        <v>43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170</v>
      </c>
      <c r="AT237" s="224" t="s">
        <v>157</v>
      </c>
      <c r="AU237" s="224" t="s">
        <v>82</v>
      </c>
      <c r="AY237" s="18" t="s">
        <v>154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80</v>
      </c>
      <c r="BK237" s="225">
        <f>ROUND(I237*H237,2)</f>
        <v>0</v>
      </c>
      <c r="BL237" s="18" t="s">
        <v>170</v>
      </c>
      <c r="BM237" s="224" t="s">
        <v>368</v>
      </c>
    </row>
    <row r="238" s="2" customFormat="1">
      <c r="A238" s="39"/>
      <c r="B238" s="40"/>
      <c r="C238" s="41"/>
      <c r="D238" s="226" t="s">
        <v>164</v>
      </c>
      <c r="E238" s="41"/>
      <c r="F238" s="227" t="s">
        <v>369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164</v>
      </c>
      <c r="AU238" s="18" t="s">
        <v>82</v>
      </c>
    </row>
    <row r="239" s="2" customFormat="1">
      <c r="A239" s="39"/>
      <c r="B239" s="40"/>
      <c r="C239" s="41"/>
      <c r="D239" s="231" t="s">
        <v>165</v>
      </c>
      <c r="E239" s="41"/>
      <c r="F239" s="232" t="s">
        <v>370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165</v>
      </c>
      <c r="AU239" s="18" t="s">
        <v>82</v>
      </c>
    </row>
    <row r="240" s="2" customFormat="1" ht="21.75" customHeight="1">
      <c r="A240" s="39"/>
      <c r="B240" s="40"/>
      <c r="C240" s="213" t="s">
        <v>371</v>
      </c>
      <c r="D240" s="213" t="s">
        <v>157</v>
      </c>
      <c r="E240" s="214" t="s">
        <v>372</v>
      </c>
      <c r="F240" s="215" t="s">
        <v>373</v>
      </c>
      <c r="G240" s="216" t="s">
        <v>358</v>
      </c>
      <c r="H240" s="217">
        <v>14.846</v>
      </c>
      <c r="I240" s="218"/>
      <c r="J240" s="219">
        <f>ROUND(I240*H240,2)</f>
        <v>0</v>
      </c>
      <c r="K240" s="215" t="s">
        <v>161</v>
      </c>
      <c r="L240" s="45"/>
      <c r="M240" s="220" t="s">
        <v>19</v>
      </c>
      <c r="N240" s="221" t="s">
        <v>43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170</v>
      </c>
      <c r="AT240" s="224" t="s">
        <v>157</v>
      </c>
      <c r="AU240" s="224" t="s">
        <v>82</v>
      </c>
      <c r="AY240" s="18" t="s">
        <v>154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80</v>
      </c>
      <c r="BK240" s="225">
        <f>ROUND(I240*H240,2)</f>
        <v>0</v>
      </c>
      <c r="BL240" s="18" t="s">
        <v>170</v>
      </c>
      <c r="BM240" s="224" t="s">
        <v>374</v>
      </c>
    </row>
    <row r="241" s="2" customFormat="1">
      <c r="A241" s="39"/>
      <c r="B241" s="40"/>
      <c r="C241" s="41"/>
      <c r="D241" s="226" t="s">
        <v>164</v>
      </c>
      <c r="E241" s="41"/>
      <c r="F241" s="227" t="s">
        <v>375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164</v>
      </c>
      <c r="AU241" s="18" t="s">
        <v>82</v>
      </c>
    </row>
    <row r="242" s="2" customFormat="1">
      <c r="A242" s="39"/>
      <c r="B242" s="40"/>
      <c r="C242" s="41"/>
      <c r="D242" s="231" t="s">
        <v>165</v>
      </c>
      <c r="E242" s="41"/>
      <c r="F242" s="232" t="s">
        <v>376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165</v>
      </c>
      <c r="AU242" s="18" t="s">
        <v>82</v>
      </c>
    </row>
    <row r="243" s="2" customFormat="1" ht="16.5" customHeight="1">
      <c r="A243" s="39"/>
      <c r="B243" s="40"/>
      <c r="C243" s="213" t="s">
        <v>377</v>
      </c>
      <c r="D243" s="213" t="s">
        <v>157</v>
      </c>
      <c r="E243" s="214" t="s">
        <v>378</v>
      </c>
      <c r="F243" s="215" t="s">
        <v>379</v>
      </c>
      <c r="G243" s="216" t="s">
        <v>380</v>
      </c>
      <c r="H243" s="217">
        <v>0.27400000000000002</v>
      </c>
      <c r="I243" s="218"/>
      <c r="J243" s="219">
        <f>ROUND(I243*H243,2)</f>
        <v>0</v>
      </c>
      <c r="K243" s="215" t="s">
        <v>161</v>
      </c>
      <c r="L243" s="45"/>
      <c r="M243" s="220" t="s">
        <v>19</v>
      </c>
      <c r="N243" s="221" t="s">
        <v>43</v>
      </c>
      <c r="O243" s="85"/>
      <c r="P243" s="222">
        <f>O243*H243</f>
        <v>0</v>
      </c>
      <c r="Q243" s="222">
        <v>1.06277</v>
      </c>
      <c r="R243" s="222">
        <f>Q243*H243</f>
        <v>0.29119898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170</v>
      </c>
      <c r="AT243" s="224" t="s">
        <v>157</v>
      </c>
      <c r="AU243" s="224" t="s">
        <v>82</v>
      </c>
      <c r="AY243" s="18" t="s">
        <v>154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80</v>
      </c>
      <c r="BK243" s="225">
        <f>ROUND(I243*H243,2)</f>
        <v>0</v>
      </c>
      <c r="BL243" s="18" t="s">
        <v>170</v>
      </c>
      <c r="BM243" s="224" t="s">
        <v>381</v>
      </c>
    </row>
    <row r="244" s="2" customFormat="1">
      <c r="A244" s="39"/>
      <c r="B244" s="40"/>
      <c r="C244" s="41"/>
      <c r="D244" s="226" t="s">
        <v>164</v>
      </c>
      <c r="E244" s="41"/>
      <c r="F244" s="227" t="s">
        <v>382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164</v>
      </c>
      <c r="AU244" s="18" t="s">
        <v>82</v>
      </c>
    </row>
    <row r="245" s="2" customFormat="1">
      <c r="A245" s="39"/>
      <c r="B245" s="40"/>
      <c r="C245" s="41"/>
      <c r="D245" s="231" t="s">
        <v>165</v>
      </c>
      <c r="E245" s="41"/>
      <c r="F245" s="232" t="s">
        <v>383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165</v>
      </c>
      <c r="AU245" s="18" t="s">
        <v>82</v>
      </c>
    </row>
    <row r="246" s="13" customFormat="1">
      <c r="A246" s="13"/>
      <c r="B246" s="233"/>
      <c r="C246" s="234"/>
      <c r="D246" s="226" t="s">
        <v>167</v>
      </c>
      <c r="E246" s="235" t="s">
        <v>19</v>
      </c>
      <c r="F246" s="236" t="s">
        <v>362</v>
      </c>
      <c r="G246" s="234"/>
      <c r="H246" s="235" t="s">
        <v>19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167</v>
      </c>
      <c r="AU246" s="242" t="s">
        <v>82</v>
      </c>
      <c r="AV246" s="13" t="s">
        <v>80</v>
      </c>
      <c r="AW246" s="13" t="s">
        <v>33</v>
      </c>
      <c r="AX246" s="13" t="s">
        <v>72</v>
      </c>
      <c r="AY246" s="242" t="s">
        <v>154</v>
      </c>
    </row>
    <row r="247" s="13" customFormat="1">
      <c r="A247" s="13"/>
      <c r="B247" s="233"/>
      <c r="C247" s="234"/>
      <c r="D247" s="226" t="s">
        <v>167</v>
      </c>
      <c r="E247" s="235" t="s">
        <v>19</v>
      </c>
      <c r="F247" s="236" t="s">
        <v>363</v>
      </c>
      <c r="G247" s="234"/>
      <c r="H247" s="235" t="s">
        <v>19</v>
      </c>
      <c r="I247" s="237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167</v>
      </c>
      <c r="AU247" s="242" t="s">
        <v>82</v>
      </c>
      <c r="AV247" s="13" t="s">
        <v>80</v>
      </c>
      <c r="AW247" s="13" t="s">
        <v>33</v>
      </c>
      <c r="AX247" s="13" t="s">
        <v>72</v>
      </c>
      <c r="AY247" s="242" t="s">
        <v>154</v>
      </c>
    </row>
    <row r="248" s="14" customFormat="1">
      <c r="A248" s="14"/>
      <c r="B248" s="243"/>
      <c r="C248" s="244"/>
      <c r="D248" s="226" t="s">
        <v>167</v>
      </c>
      <c r="E248" s="245" t="s">
        <v>19</v>
      </c>
      <c r="F248" s="246" t="s">
        <v>384</v>
      </c>
      <c r="G248" s="244"/>
      <c r="H248" s="247">
        <v>0.27400000000000002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167</v>
      </c>
      <c r="AU248" s="253" t="s">
        <v>82</v>
      </c>
      <c r="AV248" s="14" t="s">
        <v>82</v>
      </c>
      <c r="AW248" s="14" t="s">
        <v>33</v>
      </c>
      <c r="AX248" s="14" t="s">
        <v>72</v>
      </c>
      <c r="AY248" s="253" t="s">
        <v>154</v>
      </c>
    </row>
    <row r="249" s="15" customFormat="1">
      <c r="A249" s="15"/>
      <c r="B249" s="254"/>
      <c r="C249" s="255"/>
      <c r="D249" s="226" t="s">
        <v>167</v>
      </c>
      <c r="E249" s="256" t="s">
        <v>19</v>
      </c>
      <c r="F249" s="257" t="s">
        <v>169</v>
      </c>
      <c r="G249" s="255"/>
      <c r="H249" s="258">
        <v>0.27400000000000002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167</v>
      </c>
      <c r="AU249" s="264" t="s">
        <v>82</v>
      </c>
      <c r="AV249" s="15" t="s">
        <v>170</v>
      </c>
      <c r="AW249" s="15" t="s">
        <v>33</v>
      </c>
      <c r="AX249" s="15" t="s">
        <v>80</v>
      </c>
      <c r="AY249" s="264" t="s">
        <v>154</v>
      </c>
    </row>
    <row r="250" s="2" customFormat="1" ht="16.5" customHeight="1">
      <c r="A250" s="39"/>
      <c r="B250" s="40"/>
      <c r="C250" s="213" t="s">
        <v>385</v>
      </c>
      <c r="D250" s="213" t="s">
        <v>157</v>
      </c>
      <c r="E250" s="214" t="s">
        <v>386</v>
      </c>
      <c r="F250" s="215" t="s">
        <v>387</v>
      </c>
      <c r="G250" s="216" t="s">
        <v>235</v>
      </c>
      <c r="H250" s="217">
        <v>114.2</v>
      </c>
      <c r="I250" s="218"/>
      <c r="J250" s="219">
        <f>ROUND(I250*H250,2)</f>
        <v>0</v>
      </c>
      <c r="K250" s="215" t="s">
        <v>161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0.11</v>
      </c>
      <c r="R250" s="222">
        <f>Q250*H250</f>
        <v>12.562000000000001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170</v>
      </c>
      <c r="AT250" s="224" t="s">
        <v>157</v>
      </c>
      <c r="AU250" s="224" t="s">
        <v>82</v>
      </c>
      <c r="AY250" s="18" t="s">
        <v>154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80</v>
      </c>
      <c r="BK250" s="225">
        <f>ROUND(I250*H250,2)</f>
        <v>0</v>
      </c>
      <c r="BL250" s="18" t="s">
        <v>170</v>
      </c>
      <c r="BM250" s="224" t="s">
        <v>388</v>
      </c>
    </row>
    <row r="251" s="2" customFormat="1">
      <c r="A251" s="39"/>
      <c r="B251" s="40"/>
      <c r="C251" s="41"/>
      <c r="D251" s="226" t="s">
        <v>164</v>
      </c>
      <c r="E251" s="41"/>
      <c r="F251" s="227" t="s">
        <v>389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164</v>
      </c>
      <c r="AU251" s="18" t="s">
        <v>82</v>
      </c>
    </row>
    <row r="252" s="2" customFormat="1">
      <c r="A252" s="39"/>
      <c r="B252" s="40"/>
      <c r="C252" s="41"/>
      <c r="D252" s="231" t="s">
        <v>165</v>
      </c>
      <c r="E252" s="41"/>
      <c r="F252" s="232" t="s">
        <v>390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165</v>
      </c>
      <c r="AU252" s="18" t="s">
        <v>82</v>
      </c>
    </row>
    <row r="253" s="13" customFormat="1">
      <c r="A253" s="13"/>
      <c r="B253" s="233"/>
      <c r="C253" s="234"/>
      <c r="D253" s="226" t="s">
        <v>167</v>
      </c>
      <c r="E253" s="235" t="s">
        <v>19</v>
      </c>
      <c r="F253" s="236" t="s">
        <v>362</v>
      </c>
      <c r="G253" s="234"/>
      <c r="H253" s="235" t="s">
        <v>19</v>
      </c>
      <c r="I253" s="237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167</v>
      </c>
      <c r="AU253" s="242" t="s">
        <v>82</v>
      </c>
      <c r="AV253" s="13" t="s">
        <v>80</v>
      </c>
      <c r="AW253" s="13" t="s">
        <v>33</v>
      </c>
      <c r="AX253" s="13" t="s">
        <v>72</v>
      </c>
      <c r="AY253" s="242" t="s">
        <v>154</v>
      </c>
    </row>
    <row r="254" s="13" customFormat="1">
      <c r="A254" s="13"/>
      <c r="B254" s="233"/>
      <c r="C254" s="234"/>
      <c r="D254" s="226" t="s">
        <v>167</v>
      </c>
      <c r="E254" s="235" t="s">
        <v>19</v>
      </c>
      <c r="F254" s="236" t="s">
        <v>363</v>
      </c>
      <c r="G254" s="234"/>
      <c r="H254" s="235" t="s">
        <v>19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167</v>
      </c>
      <c r="AU254" s="242" t="s">
        <v>82</v>
      </c>
      <c r="AV254" s="13" t="s">
        <v>80</v>
      </c>
      <c r="AW254" s="13" t="s">
        <v>33</v>
      </c>
      <c r="AX254" s="13" t="s">
        <v>72</v>
      </c>
      <c r="AY254" s="242" t="s">
        <v>154</v>
      </c>
    </row>
    <row r="255" s="14" customFormat="1">
      <c r="A255" s="14"/>
      <c r="B255" s="243"/>
      <c r="C255" s="244"/>
      <c r="D255" s="226" t="s">
        <v>167</v>
      </c>
      <c r="E255" s="245" t="s">
        <v>19</v>
      </c>
      <c r="F255" s="246" t="s">
        <v>391</v>
      </c>
      <c r="G255" s="244"/>
      <c r="H255" s="247">
        <v>114.2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167</v>
      </c>
      <c r="AU255" s="253" t="s">
        <v>82</v>
      </c>
      <c r="AV255" s="14" t="s">
        <v>82</v>
      </c>
      <c r="AW255" s="14" t="s">
        <v>33</v>
      </c>
      <c r="AX255" s="14" t="s">
        <v>72</v>
      </c>
      <c r="AY255" s="253" t="s">
        <v>154</v>
      </c>
    </row>
    <row r="256" s="15" customFormat="1">
      <c r="A256" s="15"/>
      <c r="B256" s="254"/>
      <c r="C256" s="255"/>
      <c r="D256" s="226" t="s">
        <v>167</v>
      </c>
      <c r="E256" s="256" t="s">
        <v>19</v>
      </c>
      <c r="F256" s="257" t="s">
        <v>169</v>
      </c>
      <c r="G256" s="255"/>
      <c r="H256" s="258">
        <v>114.2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167</v>
      </c>
      <c r="AU256" s="264" t="s">
        <v>82</v>
      </c>
      <c r="AV256" s="15" t="s">
        <v>170</v>
      </c>
      <c r="AW256" s="15" t="s">
        <v>33</v>
      </c>
      <c r="AX256" s="15" t="s">
        <v>80</v>
      </c>
      <c r="AY256" s="264" t="s">
        <v>154</v>
      </c>
    </row>
    <row r="257" s="2" customFormat="1" ht="16.5" customHeight="1">
      <c r="A257" s="39"/>
      <c r="B257" s="40"/>
      <c r="C257" s="213" t="s">
        <v>392</v>
      </c>
      <c r="D257" s="213" t="s">
        <v>157</v>
      </c>
      <c r="E257" s="214" t="s">
        <v>393</v>
      </c>
      <c r="F257" s="215" t="s">
        <v>394</v>
      </c>
      <c r="G257" s="216" t="s">
        <v>235</v>
      </c>
      <c r="H257" s="217">
        <v>131.33000000000001</v>
      </c>
      <c r="I257" s="218"/>
      <c r="J257" s="219">
        <f>ROUND(I257*H257,2)</f>
        <v>0</v>
      </c>
      <c r="K257" s="215" t="s">
        <v>161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0.00012999999999999999</v>
      </c>
      <c r="R257" s="222">
        <f>Q257*H257</f>
        <v>0.017072899999999998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170</v>
      </c>
      <c r="AT257" s="224" t="s">
        <v>157</v>
      </c>
      <c r="AU257" s="224" t="s">
        <v>82</v>
      </c>
      <c r="AY257" s="18" t="s">
        <v>154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80</v>
      </c>
      <c r="BK257" s="225">
        <f>ROUND(I257*H257,2)</f>
        <v>0</v>
      </c>
      <c r="BL257" s="18" t="s">
        <v>170</v>
      </c>
      <c r="BM257" s="224" t="s">
        <v>395</v>
      </c>
    </row>
    <row r="258" s="2" customFormat="1">
      <c r="A258" s="39"/>
      <c r="B258" s="40"/>
      <c r="C258" s="41"/>
      <c r="D258" s="226" t="s">
        <v>164</v>
      </c>
      <c r="E258" s="41"/>
      <c r="F258" s="227" t="s">
        <v>396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164</v>
      </c>
      <c r="AU258" s="18" t="s">
        <v>82</v>
      </c>
    </row>
    <row r="259" s="2" customFormat="1">
      <c r="A259" s="39"/>
      <c r="B259" s="40"/>
      <c r="C259" s="41"/>
      <c r="D259" s="231" t="s">
        <v>165</v>
      </c>
      <c r="E259" s="41"/>
      <c r="F259" s="232" t="s">
        <v>397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165</v>
      </c>
      <c r="AU259" s="18" t="s">
        <v>82</v>
      </c>
    </row>
    <row r="260" s="13" customFormat="1">
      <c r="A260" s="13"/>
      <c r="B260" s="233"/>
      <c r="C260" s="234"/>
      <c r="D260" s="226" t="s">
        <v>167</v>
      </c>
      <c r="E260" s="235" t="s">
        <v>19</v>
      </c>
      <c r="F260" s="236" t="s">
        <v>362</v>
      </c>
      <c r="G260" s="234"/>
      <c r="H260" s="235" t="s">
        <v>19</v>
      </c>
      <c r="I260" s="237"/>
      <c r="J260" s="234"/>
      <c r="K260" s="234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167</v>
      </c>
      <c r="AU260" s="242" t="s">
        <v>82</v>
      </c>
      <c r="AV260" s="13" t="s">
        <v>80</v>
      </c>
      <c r="AW260" s="13" t="s">
        <v>33</v>
      </c>
      <c r="AX260" s="13" t="s">
        <v>72</v>
      </c>
      <c r="AY260" s="242" t="s">
        <v>154</v>
      </c>
    </row>
    <row r="261" s="13" customFormat="1">
      <c r="A261" s="13"/>
      <c r="B261" s="233"/>
      <c r="C261" s="234"/>
      <c r="D261" s="226" t="s">
        <v>167</v>
      </c>
      <c r="E261" s="235" t="s">
        <v>19</v>
      </c>
      <c r="F261" s="236" t="s">
        <v>363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167</v>
      </c>
      <c r="AU261" s="242" t="s">
        <v>82</v>
      </c>
      <c r="AV261" s="13" t="s">
        <v>80</v>
      </c>
      <c r="AW261" s="13" t="s">
        <v>33</v>
      </c>
      <c r="AX261" s="13" t="s">
        <v>72</v>
      </c>
      <c r="AY261" s="242" t="s">
        <v>154</v>
      </c>
    </row>
    <row r="262" s="14" customFormat="1">
      <c r="A262" s="14"/>
      <c r="B262" s="243"/>
      <c r="C262" s="244"/>
      <c r="D262" s="226" t="s">
        <v>167</v>
      </c>
      <c r="E262" s="245" t="s">
        <v>19</v>
      </c>
      <c r="F262" s="246" t="s">
        <v>398</v>
      </c>
      <c r="G262" s="244"/>
      <c r="H262" s="247">
        <v>131.33000000000001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167</v>
      </c>
      <c r="AU262" s="253" t="s">
        <v>82</v>
      </c>
      <c r="AV262" s="14" t="s">
        <v>82</v>
      </c>
      <c r="AW262" s="14" t="s">
        <v>33</v>
      </c>
      <c r="AX262" s="14" t="s">
        <v>72</v>
      </c>
      <c r="AY262" s="253" t="s">
        <v>154</v>
      </c>
    </row>
    <row r="263" s="15" customFormat="1">
      <c r="A263" s="15"/>
      <c r="B263" s="254"/>
      <c r="C263" s="255"/>
      <c r="D263" s="226" t="s">
        <v>167</v>
      </c>
      <c r="E263" s="256" t="s">
        <v>19</v>
      </c>
      <c r="F263" s="257" t="s">
        <v>169</v>
      </c>
      <c r="G263" s="255"/>
      <c r="H263" s="258">
        <v>131.33000000000001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167</v>
      </c>
      <c r="AU263" s="264" t="s">
        <v>82</v>
      </c>
      <c r="AV263" s="15" t="s">
        <v>170</v>
      </c>
      <c r="AW263" s="15" t="s">
        <v>33</v>
      </c>
      <c r="AX263" s="15" t="s">
        <v>80</v>
      </c>
      <c r="AY263" s="264" t="s">
        <v>154</v>
      </c>
    </row>
    <row r="264" s="2" customFormat="1" ht="24.15" customHeight="1">
      <c r="A264" s="39"/>
      <c r="B264" s="40"/>
      <c r="C264" s="213" t="s">
        <v>399</v>
      </c>
      <c r="D264" s="213" t="s">
        <v>157</v>
      </c>
      <c r="E264" s="214" t="s">
        <v>400</v>
      </c>
      <c r="F264" s="215" t="s">
        <v>401</v>
      </c>
      <c r="G264" s="216" t="s">
        <v>402</v>
      </c>
      <c r="H264" s="217">
        <v>78.944000000000003</v>
      </c>
      <c r="I264" s="218"/>
      <c r="J264" s="219">
        <f>ROUND(I264*H264,2)</f>
        <v>0</v>
      </c>
      <c r="K264" s="215" t="s">
        <v>161</v>
      </c>
      <c r="L264" s="45"/>
      <c r="M264" s="220" t="s">
        <v>19</v>
      </c>
      <c r="N264" s="221" t="s">
        <v>43</v>
      </c>
      <c r="O264" s="85"/>
      <c r="P264" s="222">
        <f>O264*H264</f>
        <v>0</v>
      </c>
      <c r="Q264" s="222">
        <v>2.0000000000000002E-05</v>
      </c>
      <c r="R264" s="222">
        <f>Q264*H264</f>
        <v>0.0015788800000000002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170</v>
      </c>
      <c r="AT264" s="224" t="s">
        <v>157</v>
      </c>
      <c r="AU264" s="224" t="s">
        <v>82</v>
      </c>
      <c r="AY264" s="18" t="s">
        <v>154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80</v>
      </c>
      <c r="BK264" s="225">
        <f>ROUND(I264*H264,2)</f>
        <v>0</v>
      </c>
      <c r="BL264" s="18" t="s">
        <v>170</v>
      </c>
      <c r="BM264" s="224" t="s">
        <v>403</v>
      </c>
    </row>
    <row r="265" s="2" customFormat="1">
      <c r="A265" s="39"/>
      <c r="B265" s="40"/>
      <c r="C265" s="41"/>
      <c r="D265" s="226" t="s">
        <v>164</v>
      </c>
      <c r="E265" s="41"/>
      <c r="F265" s="227" t="s">
        <v>404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164</v>
      </c>
      <c r="AU265" s="18" t="s">
        <v>82</v>
      </c>
    </row>
    <row r="266" s="2" customFormat="1">
      <c r="A266" s="39"/>
      <c r="B266" s="40"/>
      <c r="C266" s="41"/>
      <c r="D266" s="231" t="s">
        <v>165</v>
      </c>
      <c r="E266" s="41"/>
      <c r="F266" s="232" t="s">
        <v>405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165</v>
      </c>
      <c r="AU266" s="18" t="s">
        <v>82</v>
      </c>
    </row>
    <row r="267" s="13" customFormat="1">
      <c r="A267" s="13"/>
      <c r="B267" s="233"/>
      <c r="C267" s="234"/>
      <c r="D267" s="226" t="s">
        <v>167</v>
      </c>
      <c r="E267" s="235" t="s">
        <v>19</v>
      </c>
      <c r="F267" s="236" t="s">
        <v>362</v>
      </c>
      <c r="G267" s="234"/>
      <c r="H267" s="235" t="s">
        <v>19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167</v>
      </c>
      <c r="AU267" s="242" t="s">
        <v>82</v>
      </c>
      <c r="AV267" s="13" t="s">
        <v>80</v>
      </c>
      <c r="AW267" s="13" t="s">
        <v>33</v>
      </c>
      <c r="AX267" s="13" t="s">
        <v>72</v>
      </c>
      <c r="AY267" s="242" t="s">
        <v>154</v>
      </c>
    </row>
    <row r="268" s="14" customFormat="1">
      <c r="A268" s="14"/>
      <c r="B268" s="243"/>
      <c r="C268" s="244"/>
      <c r="D268" s="226" t="s">
        <v>167</v>
      </c>
      <c r="E268" s="245" t="s">
        <v>19</v>
      </c>
      <c r="F268" s="246" t="s">
        <v>406</v>
      </c>
      <c r="G268" s="244"/>
      <c r="H268" s="247">
        <v>78.944000000000003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167</v>
      </c>
      <c r="AU268" s="253" t="s">
        <v>82</v>
      </c>
      <c r="AV268" s="14" t="s">
        <v>82</v>
      </c>
      <c r="AW268" s="14" t="s">
        <v>33</v>
      </c>
      <c r="AX268" s="14" t="s">
        <v>72</v>
      </c>
      <c r="AY268" s="253" t="s">
        <v>154</v>
      </c>
    </row>
    <row r="269" s="15" customFormat="1">
      <c r="A269" s="15"/>
      <c r="B269" s="254"/>
      <c r="C269" s="255"/>
      <c r="D269" s="226" t="s">
        <v>167</v>
      </c>
      <c r="E269" s="256" t="s">
        <v>19</v>
      </c>
      <c r="F269" s="257" t="s">
        <v>169</v>
      </c>
      <c r="G269" s="255"/>
      <c r="H269" s="258">
        <v>78.944000000000003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167</v>
      </c>
      <c r="AU269" s="264" t="s">
        <v>82</v>
      </c>
      <c r="AV269" s="15" t="s">
        <v>170</v>
      </c>
      <c r="AW269" s="15" t="s">
        <v>33</v>
      </c>
      <c r="AX269" s="15" t="s">
        <v>80</v>
      </c>
      <c r="AY269" s="264" t="s">
        <v>154</v>
      </c>
    </row>
    <row r="270" s="2" customFormat="1" ht="16.5" customHeight="1">
      <c r="A270" s="39"/>
      <c r="B270" s="40"/>
      <c r="C270" s="213" t="s">
        <v>407</v>
      </c>
      <c r="D270" s="213" t="s">
        <v>157</v>
      </c>
      <c r="E270" s="214" t="s">
        <v>408</v>
      </c>
      <c r="F270" s="215" t="s">
        <v>409</v>
      </c>
      <c r="G270" s="216" t="s">
        <v>402</v>
      </c>
      <c r="H270" s="217">
        <v>70</v>
      </c>
      <c r="I270" s="218"/>
      <c r="J270" s="219">
        <f>ROUND(I270*H270,2)</f>
        <v>0</v>
      </c>
      <c r="K270" s="215" t="s">
        <v>161</v>
      </c>
      <c r="L270" s="45"/>
      <c r="M270" s="220" t="s">
        <v>19</v>
      </c>
      <c r="N270" s="221" t="s">
        <v>43</v>
      </c>
      <c r="O270" s="85"/>
      <c r="P270" s="222">
        <f>O270*H270</f>
        <v>0</v>
      </c>
      <c r="Q270" s="222">
        <v>0.00023000000000000001</v>
      </c>
      <c r="R270" s="222">
        <f>Q270*H270</f>
        <v>0.0161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170</v>
      </c>
      <c r="AT270" s="224" t="s">
        <v>157</v>
      </c>
      <c r="AU270" s="224" t="s">
        <v>82</v>
      </c>
      <c r="AY270" s="18" t="s">
        <v>154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80</v>
      </c>
      <c r="BK270" s="225">
        <f>ROUND(I270*H270,2)</f>
        <v>0</v>
      </c>
      <c r="BL270" s="18" t="s">
        <v>170</v>
      </c>
      <c r="BM270" s="224" t="s">
        <v>410</v>
      </c>
    </row>
    <row r="271" s="2" customFormat="1">
      <c r="A271" s="39"/>
      <c r="B271" s="40"/>
      <c r="C271" s="41"/>
      <c r="D271" s="226" t="s">
        <v>164</v>
      </c>
      <c r="E271" s="41"/>
      <c r="F271" s="227" t="s">
        <v>411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164</v>
      </c>
      <c r="AU271" s="18" t="s">
        <v>82</v>
      </c>
    </row>
    <row r="272" s="2" customFormat="1">
      <c r="A272" s="39"/>
      <c r="B272" s="40"/>
      <c r="C272" s="41"/>
      <c r="D272" s="231" t="s">
        <v>165</v>
      </c>
      <c r="E272" s="41"/>
      <c r="F272" s="232" t="s">
        <v>412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165</v>
      </c>
      <c r="AU272" s="18" t="s">
        <v>82</v>
      </c>
    </row>
    <row r="273" s="2" customFormat="1" ht="16.5" customHeight="1">
      <c r="A273" s="39"/>
      <c r="B273" s="40"/>
      <c r="C273" s="213" t="s">
        <v>413</v>
      </c>
      <c r="D273" s="213" t="s">
        <v>157</v>
      </c>
      <c r="E273" s="214" t="s">
        <v>414</v>
      </c>
      <c r="F273" s="215" t="s">
        <v>415</v>
      </c>
      <c r="G273" s="216" t="s">
        <v>402</v>
      </c>
      <c r="H273" s="217">
        <v>70</v>
      </c>
      <c r="I273" s="218"/>
      <c r="J273" s="219">
        <f>ROUND(I273*H273,2)</f>
        <v>0</v>
      </c>
      <c r="K273" s="215" t="s">
        <v>161</v>
      </c>
      <c r="L273" s="45"/>
      <c r="M273" s="220" t="s">
        <v>19</v>
      </c>
      <c r="N273" s="221" t="s">
        <v>43</v>
      </c>
      <c r="O273" s="85"/>
      <c r="P273" s="222">
        <f>O273*H273</f>
        <v>0</v>
      </c>
      <c r="Q273" s="222">
        <v>1.0000000000000001E-05</v>
      </c>
      <c r="R273" s="222">
        <f>Q273*H273</f>
        <v>0.0007000000000000001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170</v>
      </c>
      <c r="AT273" s="224" t="s">
        <v>157</v>
      </c>
      <c r="AU273" s="224" t="s">
        <v>82</v>
      </c>
      <c r="AY273" s="18" t="s">
        <v>154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80</v>
      </c>
      <c r="BK273" s="225">
        <f>ROUND(I273*H273,2)</f>
        <v>0</v>
      </c>
      <c r="BL273" s="18" t="s">
        <v>170</v>
      </c>
      <c r="BM273" s="224" t="s">
        <v>416</v>
      </c>
    </row>
    <row r="274" s="2" customFormat="1">
      <c r="A274" s="39"/>
      <c r="B274" s="40"/>
      <c r="C274" s="41"/>
      <c r="D274" s="226" t="s">
        <v>164</v>
      </c>
      <c r="E274" s="41"/>
      <c r="F274" s="227" t="s">
        <v>417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164</v>
      </c>
      <c r="AU274" s="18" t="s">
        <v>82</v>
      </c>
    </row>
    <row r="275" s="2" customFormat="1">
      <c r="A275" s="39"/>
      <c r="B275" s="40"/>
      <c r="C275" s="41"/>
      <c r="D275" s="231" t="s">
        <v>165</v>
      </c>
      <c r="E275" s="41"/>
      <c r="F275" s="232" t="s">
        <v>418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165</v>
      </c>
      <c r="AU275" s="18" t="s">
        <v>82</v>
      </c>
    </row>
    <row r="276" s="2" customFormat="1" ht="16.5" customHeight="1">
      <c r="A276" s="39"/>
      <c r="B276" s="40"/>
      <c r="C276" s="213" t="s">
        <v>419</v>
      </c>
      <c r="D276" s="213" t="s">
        <v>157</v>
      </c>
      <c r="E276" s="214" t="s">
        <v>420</v>
      </c>
      <c r="F276" s="215" t="s">
        <v>421</v>
      </c>
      <c r="G276" s="216" t="s">
        <v>422</v>
      </c>
      <c r="H276" s="217">
        <v>1</v>
      </c>
      <c r="I276" s="218"/>
      <c r="J276" s="219">
        <f>ROUND(I276*H276,2)</f>
        <v>0</v>
      </c>
      <c r="K276" s="215" t="s">
        <v>161</v>
      </c>
      <c r="L276" s="45"/>
      <c r="M276" s="220" t="s">
        <v>19</v>
      </c>
      <c r="N276" s="221" t="s">
        <v>43</v>
      </c>
      <c r="O276" s="85"/>
      <c r="P276" s="222">
        <f>O276*H276</f>
        <v>0</v>
      </c>
      <c r="Q276" s="222">
        <v>0.44169999999999998</v>
      </c>
      <c r="R276" s="222">
        <f>Q276*H276</f>
        <v>0.44169999999999998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170</v>
      </c>
      <c r="AT276" s="224" t="s">
        <v>157</v>
      </c>
      <c r="AU276" s="224" t="s">
        <v>82</v>
      </c>
      <c r="AY276" s="18" t="s">
        <v>154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80</v>
      </c>
      <c r="BK276" s="225">
        <f>ROUND(I276*H276,2)</f>
        <v>0</v>
      </c>
      <c r="BL276" s="18" t="s">
        <v>170</v>
      </c>
      <c r="BM276" s="224" t="s">
        <v>423</v>
      </c>
    </row>
    <row r="277" s="2" customFormat="1">
      <c r="A277" s="39"/>
      <c r="B277" s="40"/>
      <c r="C277" s="41"/>
      <c r="D277" s="226" t="s">
        <v>164</v>
      </c>
      <c r="E277" s="41"/>
      <c r="F277" s="227" t="s">
        <v>424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164</v>
      </c>
      <c r="AU277" s="18" t="s">
        <v>82</v>
      </c>
    </row>
    <row r="278" s="2" customFormat="1">
      <c r="A278" s="39"/>
      <c r="B278" s="40"/>
      <c r="C278" s="41"/>
      <c r="D278" s="231" t="s">
        <v>165</v>
      </c>
      <c r="E278" s="41"/>
      <c r="F278" s="232" t="s">
        <v>425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165</v>
      </c>
      <c r="AU278" s="18" t="s">
        <v>82</v>
      </c>
    </row>
    <row r="279" s="13" customFormat="1">
      <c r="A279" s="13"/>
      <c r="B279" s="233"/>
      <c r="C279" s="234"/>
      <c r="D279" s="226" t="s">
        <v>167</v>
      </c>
      <c r="E279" s="235" t="s">
        <v>19</v>
      </c>
      <c r="F279" s="236" t="s">
        <v>426</v>
      </c>
      <c r="G279" s="234"/>
      <c r="H279" s="235" t="s">
        <v>19</v>
      </c>
      <c r="I279" s="237"/>
      <c r="J279" s="234"/>
      <c r="K279" s="234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167</v>
      </c>
      <c r="AU279" s="242" t="s">
        <v>82</v>
      </c>
      <c r="AV279" s="13" t="s">
        <v>80</v>
      </c>
      <c r="AW279" s="13" t="s">
        <v>33</v>
      </c>
      <c r="AX279" s="13" t="s">
        <v>72</v>
      </c>
      <c r="AY279" s="242" t="s">
        <v>154</v>
      </c>
    </row>
    <row r="280" s="13" customFormat="1">
      <c r="A280" s="13"/>
      <c r="B280" s="233"/>
      <c r="C280" s="234"/>
      <c r="D280" s="226" t="s">
        <v>167</v>
      </c>
      <c r="E280" s="235" t="s">
        <v>19</v>
      </c>
      <c r="F280" s="236" t="s">
        <v>427</v>
      </c>
      <c r="G280" s="234"/>
      <c r="H280" s="235" t="s">
        <v>19</v>
      </c>
      <c r="I280" s="237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167</v>
      </c>
      <c r="AU280" s="242" t="s">
        <v>82</v>
      </c>
      <c r="AV280" s="13" t="s">
        <v>80</v>
      </c>
      <c r="AW280" s="13" t="s">
        <v>33</v>
      </c>
      <c r="AX280" s="13" t="s">
        <v>72</v>
      </c>
      <c r="AY280" s="242" t="s">
        <v>154</v>
      </c>
    </row>
    <row r="281" s="14" customFormat="1">
      <c r="A281" s="14"/>
      <c r="B281" s="243"/>
      <c r="C281" s="244"/>
      <c r="D281" s="226" t="s">
        <v>167</v>
      </c>
      <c r="E281" s="245" t="s">
        <v>19</v>
      </c>
      <c r="F281" s="246" t="s">
        <v>80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167</v>
      </c>
      <c r="AU281" s="253" t="s">
        <v>82</v>
      </c>
      <c r="AV281" s="14" t="s">
        <v>82</v>
      </c>
      <c r="AW281" s="14" t="s">
        <v>33</v>
      </c>
      <c r="AX281" s="14" t="s">
        <v>72</v>
      </c>
      <c r="AY281" s="253" t="s">
        <v>154</v>
      </c>
    </row>
    <row r="282" s="15" customFormat="1">
      <c r="A282" s="15"/>
      <c r="B282" s="254"/>
      <c r="C282" s="255"/>
      <c r="D282" s="226" t="s">
        <v>167</v>
      </c>
      <c r="E282" s="256" t="s">
        <v>19</v>
      </c>
      <c r="F282" s="257" t="s">
        <v>169</v>
      </c>
      <c r="G282" s="255"/>
      <c r="H282" s="258">
        <v>1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167</v>
      </c>
      <c r="AU282" s="264" t="s">
        <v>82</v>
      </c>
      <c r="AV282" s="15" t="s">
        <v>170</v>
      </c>
      <c r="AW282" s="15" t="s">
        <v>33</v>
      </c>
      <c r="AX282" s="15" t="s">
        <v>80</v>
      </c>
      <c r="AY282" s="264" t="s">
        <v>154</v>
      </c>
    </row>
    <row r="283" s="2" customFormat="1" ht="24.15" customHeight="1">
      <c r="A283" s="39"/>
      <c r="B283" s="40"/>
      <c r="C283" s="269" t="s">
        <v>428</v>
      </c>
      <c r="D283" s="269" t="s">
        <v>429</v>
      </c>
      <c r="E283" s="270" t="s">
        <v>430</v>
      </c>
      <c r="F283" s="271" t="s">
        <v>431</v>
      </c>
      <c r="G283" s="272" t="s">
        <v>422</v>
      </c>
      <c r="H283" s="273">
        <v>1</v>
      </c>
      <c r="I283" s="274"/>
      <c r="J283" s="275">
        <f>ROUND(I283*H283,2)</f>
        <v>0</v>
      </c>
      <c r="K283" s="271" t="s">
        <v>19</v>
      </c>
      <c r="L283" s="276"/>
      <c r="M283" s="277" t="s">
        <v>19</v>
      </c>
      <c r="N283" s="278" t="s">
        <v>43</v>
      </c>
      <c r="O283" s="85"/>
      <c r="P283" s="222">
        <f>O283*H283</f>
        <v>0</v>
      </c>
      <c r="Q283" s="222">
        <v>0.01553</v>
      </c>
      <c r="R283" s="222">
        <f>Q283*H283</f>
        <v>0.01553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204</v>
      </c>
      <c r="AT283" s="224" t="s">
        <v>429</v>
      </c>
      <c r="AU283" s="224" t="s">
        <v>82</v>
      </c>
      <c r="AY283" s="18" t="s">
        <v>154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80</v>
      </c>
      <c r="BK283" s="225">
        <f>ROUND(I283*H283,2)</f>
        <v>0</v>
      </c>
      <c r="BL283" s="18" t="s">
        <v>170</v>
      </c>
      <c r="BM283" s="224" t="s">
        <v>432</v>
      </c>
    </row>
    <row r="284" s="2" customFormat="1">
      <c r="A284" s="39"/>
      <c r="B284" s="40"/>
      <c r="C284" s="41"/>
      <c r="D284" s="226" t="s">
        <v>164</v>
      </c>
      <c r="E284" s="41"/>
      <c r="F284" s="227" t="s">
        <v>431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164</v>
      </c>
      <c r="AU284" s="18" t="s">
        <v>82</v>
      </c>
    </row>
    <row r="285" s="13" customFormat="1">
      <c r="A285" s="13"/>
      <c r="B285" s="233"/>
      <c r="C285" s="234"/>
      <c r="D285" s="226" t="s">
        <v>167</v>
      </c>
      <c r="E285" s="235" t="s">
        <v>19</v>
      </c>
      <c r="F285" s="236" t="s">
        <v>426</v>
      </c>
      <c r="G285" s="234"/>
      <c r="H285" s="235" t="s">
        <v>19</v>
      </c>
      <c r="I285" s="237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167</v>
      </c>
      <c r="AU285" s="242" t="s">
        <v>82</v>
      </c>
      <c r="AV285" s="13" t="s">
        <v>80</v>
      </c>
      <c r="AW285" s="13" t="s">
        <v>33</v>
      </c>
      <c r="AX285" s="13" t="s">
        <v>72</v>
      </c>
      <c r="AY285" s="242" t="s">
        <v>154</v>
      </c>
    </row>
    <row r="286" s="13" customFormat="1">
      <c r="A286" s="13"/>
      <c r="B286" s="233"/>
      <c r="C286" s="234"/>
      <c r="D286" s="226" t="s">
        <v>167</v>
      </c>
      <c r="E286" s="235" t="s">
        <v>19</v>
      </c>
      <c r="F286" s="236" t="s">
        <v>427</v>
      </c>
      <c r="G286" s="234"/>
      <c r="H286" s="235" t="s">
        <v>19</v>
      </c>
      <c r="I286" s="237"/>
      <c r="J286" s="234"/>
      <c r="K286" s="234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167</v>
      </c>
      <c r="AU286" s="242" t="s">
        <v>82</v>
      </c>
      <c r="AV286" s="13" t="s">
        <v>80</v>
      </c>
      <c r="AW286" s="13" t="s">
        <v>33</v>
      </c>
      <c r="AX286" s="13" t="s">
        <v>72</v>
      </c>
      <c r="AY286" s="242" t="s">
        <v>154</v>
      </c>
    </row>
    <row r="287" s="14" customFormat="1">
      <c r="A287" s="14"/>
      <c r="B287" s="243"/>
      <c r="C287" s="244"/>
      <c r="D287" s="226" t="s">
        <v>167</v>
      </c>
      <c r="E287" s="245" t="s">
        <v>19</v>
      </c>
      <c r="F287" s="246" t="s">
        <v>80</v>
      </c>
      <c r="G287" s="244"/>
      <c r="H287" s="247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167</v>
      </c>
      <c r="AU287" s="253" t="s">
        <v>82</v>
      </c>
      <c r="AV287" s="14" t="s">
        <v>82</v>
      </c>
      <c r="AW287" s="14" t="s">
        <v>33</v>
      </c>
      <c r="AX287" s="14" t="s">
        <v>72</v>
      </c>
      <c r="AY287" s="253" t="s">
        <v>154</v>
      </c>
    </row>
    <row r="288" s="15" customFormat="1">
      <c r="A288" s="15"/>
      <c r="B288" s="254"/>
      <c r="C288" s="255"/>
      <c r="D288" s="226" t="s">
        <v>167</v>
      </c>
      <c r="E288" s="256" t="s">
        <v>19</v>
      </c>
      <c r="F288" s="257" t="s">
        <v>169</v>
      </c>
      <c r="G288" s="255"/>
      <c r="H288" s="258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4" t="s">
        <v>167</v>
      </c>
      <c r="AU288" s="264" t="s">
        <v>82</v>
      </c>
      <c r="AV288" s="15" t="s">
        <v>170</v>
      </c>
      <c r="AW288" s="15" t="s">
        <v>33</v>
      </c>
      <c r="AX288" s="15" t="s">
        <v>80</v>
      </c>
      <c r="AY288" s="264" t="s">
        <v>154</v>
      </c>
    </row>
    <row r="289" s="12" customFormat="1" ht="22.8" customHeight="1">
      <c r="A289" s="12"/>
      <c r="B289" s="197"/>
      <c r="C289" s="198"/>
      <c r="D289" s="199" t="s">
        <v>71</v>
      </c>
      <c r="E289" s="211" t="s">
        <v>212</v>
      </c>
      <c r="F289" s="211" t="s">
        <v>433</v>
      </c>
      <c r="G289" s="198"/>
      <c r="H289" s="198"/>
      <c r="I289" s="201"/>
      <c r="J289" s="212">
        <f>BK289</f>
        <v>0</v>
      </c>
      <c r="K289" s="198"/>
      <c r="L289" s="203"/>
      <c r="M289" s="204"/>
      <c r="N289" s="205"/>
      <c r="O289" s="205"/>
      <c r="P289" s="206">
        <f>SUM(P290:P347)</f>
        <v>0</v>
      </c>
      <c r="Q289" s="205"/>
      <c r="R289" s="206">
        <f>SUM(R290:R347)</f>
        <v>0.037849999999999995</v>
      </c>
      <c r="S289" s="205"/>
      <c r="T289" s="207">
        <f>SUM(T290:T347)</f>
        <v>1.704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8" t="s">
        <v>80</v>
      </c>
      <c r="AT289" s="209" t="s">
        <v>71</v>
      </c>
      <c r="AU289" s="209" t="s">
        <v>80</v>
      </c>
      <c r="AY289" s="208" t="s">
        <v>154</v>
      </c>
      <c r="BK289" s="210">
        <f>SUM(BK290:BK347)</f>
        <v>0</v>
      </c>
    </row>
    <row r="290" s="2" customFormat="1" ht="24.15" customHeight="1">
      <c r="A290" s="39"/>
      <c r="B290" s="40"/>
      <c r="C290" s="213" t="s">
        <v>434</v>
      </c>
      <c r="D290" s="213" t="s">
        <v>157</v>
      </c>
      <c r="E290" s="214" t="s">
        <v>435</v>
      </c>
      <c r="F290" s="215" t="s">
        <v>436</v>
      </c>
      <c r="G290" s="216" t="s">
        <v>235</v>
      </c>
      <c r="H290" s="217">
        <v>138.19999999999999</v>
      </c>
      <c r="I290" s="218"/>
      <c r="J290" s="219">
        <f>ROUND(I290*H290,2)</f>
        <v>0</v>
      </c>
      <c r="K290" s="215" t="s">
        <v>161</v>
      </c>
      <c r="L290" s="45"/>
      <c r="M290" s="220" t="s">
        <v>19</v>
      </c>
      <c r="N290" s="221" t="s">
        <v>43</v>
      </c>
      <c r="O290" s="85"/>
      <c r="P290" s="222">
        <f>O290*H290</f>
        <v>0</v>
      </c>
      <c r="Q290" s="222">
        <v>0.00021000000000000001</v>
      </c>
      <c r="R290" s="222">
        <f>Q290*H290</f>
        <v>0.029021999999999999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170</v>
      </c>
      <c r="AT290" s="224" t="s">
        <v>157</v>
      </c>
      <c r="AU290" s="224" t="s">
        <v>82</v>
      </c>
      <c r="AY290" s="18" t="s">
        <v>154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80</v>
      </c>
      <c r="BK290" s="225">
        <f>ROUND(I290*H290,2)</f>
        <v>0</v>
      </c>
      <c r="BL290" s="18" t="s">
        <v>170</v>
      </c>
      <c r="BM290" s="224" t="s">
        <v>437</v>
      </c>
    </row>
    <row r="291" s="2" customFormat="1">
      <c r="A291" s="39"/>
      <c r="B291" s="40"/>
      <c r="C291" s="41"/>
      <c r="D291" s="226" t="s">
        <v>164</v>
      </c>
      <c r="E291" s="41"/>
      <c r="F291" s="227" t="s">
        <v>438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164</v>
      </c>
      <c r="AU291" s="18" t="s">
        <v>82</v>
      </c>
    </row>
    <row r="292" s="2" customFormat="1">
      <c r="A292" s="39"/>
      <c r="B292" s="40"/>
      <c r="C292" s="41"/>
      <c r="D292" s="231" t="s">
        <v>165</v>
      </c>
      <c r="E292" s="41"/>
      <c r="F292" s="232" t="s">
        <v>439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165</v>
      </c>
      <c r="AU292" s="18" t="s">
        <v>82</v>
      </c>
    </row>
    <row r="293" s="13" customFormat="1">
      <c r="A293" s="13"/>
      <c r="B293" s="233"/>
      <c r="C293" s="234"/>
      <c r="D293" s="226" t="s">
        <v>167</v>
      </c>
      <c r="E293" s="235" t="s">
        <v>19</v>
      </c>
      <c r="F293" s="236" t="s">
        <v>239</v>
      </c>
      <c r="G293" s="234"/>
      <c r="H293" s="235" t="s">
        <v>19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167</v>
      </c>
      <c r="AU293" s="242" t="s">
        <v>82</v>
      </c>
      <c r="AV293" s="13" t="s">
        <v>80</v>
      </c>
      <c r="AW293" s="13" t="s">
        <v>33</v>
      </c>
      <c r="AX293" s="13" t="s">
        <v>72</v>
      </c>
      <c r="AY293" s="242" t="s">
        <v>154</v>
      </c>
    </row>
    <row r="294" s="14" customFormat="1">
      <c r="A294" s="14"/>
      <c r="B294" s="243"/>
      <c r="C294" s="244"/>
      <c r="D294" s="226" t="s">
        <v>167</v>
      </c>
      <c r="E294" s="245" t="s">
        <v>19</v>
      </c>
      <c r="F294" s="246" t="s">
        <v>249</v>
      </c>
      <c r="G294" s="244"/>
      <c r="H294" s="247">
        <v>138.19999999999999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167</v>
      </c>
      <c r="AU294" s="253" t="s">
        <v>82</v>
      </c>
      <c r="AV294" s="14" t="s">
        <v>82</v>
      </c>
      <c r="AW294" s="14" t="s">
        <v>33</v>
      </c>
      <c r="AX294" s="14" t="s">
        <v>72</v>
      </c>
      <c r="AY294" s="253" t="s">
        <v>154</v>
      </c>
    </row>
    <row r="295" s="15" customFormat="1">
      <c r="A295" s="15"/>
      <c r="B295" s="254"/>
      <c r="C295" s="255"/>
      <c r="D295" s="226" t="s">
        <v>167</v>
      </c>
      <c r="E295" s="256" t="s">
        <v>19</v>
      </c>
      <c r="F295" s="257" t="s">
        <v>169</v>
      </c>
      <c r="G295" s="255"/>
      <c r="H295" s="258">
        <v>138.19999999999999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167</v>
      </c>
      <c r="AU295" s="264" t="s">
        <v>82</v>
      </c>
      <c r="AV295" s="15" t="s">
        <v>170</v>
      </c>
      <c r="AW295" s="15" t="s">
        <v>33</v>
      </c>
      <c r="AX295" s="15" t="s">
        <v>80</v>
      </c>
      <c r="AY295" s="264" t="s">
        <v>154</v>
      </c>
    </row>
    <row r="296" s="2" customFormat="1" ht="16.5" customHeight="1">
      <c r="A296" s="39"/>
      <c r="B296" s="40"/>
      <c r="C296" s="213" t="s">
        <v>440</v>
      </c>
      <c r="D296" s="213" t="s">
        <v>157</v>
      </c>
      <c r="E296" s="214" t="s">
        <v>441</v>
      </c>
      <c r="F296" s="215" t="s">
        <v>442</v>
      </c>
      <c r="G296" s="216" t="s">
        <v>235</v>
      </c>
      <c r="H296" s="217">
        <v>188.19999999999999</v>
      </c>
      <c r="I296" s="218"/>
      <c r="J296" s="219">
        <f>ROUND(I296*H296,2)</f>
        <v>0</v>
      </c>
      <c r="K296" s="215" t="s">
        <v>161</v>
      </c>
      <c r="L296" s="45"/>
      <c r="M296" s="220" t="s">
        <v>19</v>
      </c>
      <c r="N296" s="221" t="s">
        <v>43</v>
      </c>
      <c r="O296" s="85"/>
      <c r="P296" s="222">
        <f>O296*H296</f>
        <v>0</v>
      </c>
      <c r="Q296" s="222">
        <v>4.0000000000000003E-05</v>
      </c>
      <c r="R296" s="222">
        <f>Q296*H296</f>
        <v>0.007528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170</v>
      </c>
      <c r="AT296" s="224" t="s">
        <v>157</v>
      </c>
      <c r="AU296" s="224" t="s">
        <v>82</v>
      </c>
      <c r="AY296" s="18" t="s">
        <v>154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80</v>
      </c>
      <c r="BK296" s="225">
        <f>ROUND(I296*H296,2)</f>
        <v>0</v>
      </c>
      <c r="BL296" s="18" t="s">
        <v>170</v>
      </c>
      <c r="BM296" s="224" t="s">
        <v>443</v>
      </c>
    </row>
    <row r="297" s="2" customFormat="1">
      <c r="A297" s="39"/>
      <c r="B297" s="40"/>
      <c r="C297" s="41"/>
      <c r="D297" s="226" t="s">
        <v>164</v>
      </c>
      <c r="E297" s="41"/>
      <c r="F297" s="227" t="s">
        <v>444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164</v>
      </c>
      <c r="AU297" s="18" t="s">
        <v>82</v>
      </c>
    </row>
    <row r="298" s="2" customFormat="1">
      <c r="A298" s="39"/>
      <c r="B298" s="40"/>
      <c r="C298" s="41"/>
      <c r="D298" s="231" t="s">
        <v>165</v>
      </c>
      <c r="E298" s="41"/>
      <c r="F298" s="232" t="s">
        <v>445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165</v>
      </c>
      <c r="AU298" s="18" t="s">
        <v>82</v>
      </c>
    </row>
    <row r="299" s="14" customFormat="1">
      <c r="A299" s="14"/>
      <c r="B299" s="243"/>
      <c r="C299" s="244"/>
      <c r="D299" s="226" t="s">
        <v>167</v>
      </c>
      <c r="E299" s="245" t="s">
        <v>19</v>
      </c>
      <c r="F299" s="246" t="s">
        <v>446</v>
      </c>
      <c r="G299" s="244"/>
      <c r="H299" s="247">
        <v>188.19999999999999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82</v>
      </c>
      <c r="AV299" s="14" t="s">
        <v>82</v>
      </c>
      <c r="AW299" s="14" t="s">
        <v>33</v>
      </c>
      <c r="AX299" s="14" t="s">
        <v>72</v>
      </c>
      <c r="AY299" s="253" t="s">
        <v>154</v>
      </c>
    </row>
    <row r="300" s="15" customFormat="1">
      <c r="A300" s="15"/>
      <c r="B300" s="254"/>
      <c r="C300" s="255"/>
      <c r="D300" s="226" t="s">
        <v>167</v>
      </c>
      <c r="E300" s="256" t="s">
        <v>19</v>
      </c>
      <c r="F300" s="257" t="s">
        <v>169</v>
      </c>
      <c r="G300" s="255"/>
      <c r="H300" s="258">
        <v>188.19999999999999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167</v>
      </c>
      <c r="AU300" s="264" t="s">
        <v>82</v>
      </c>
      <c r="AV300" s="15" t="s">
        <v>170</v>
      </c>
      <c r="AW300" s="15" t="s">
        <v>33</v>
      </c>
      <c r="AX300" s="15" t="s">
        <v>80</v>
      </c>
      <c r="AY300" s="264" t="s">
        <v>154</v>
      </c>
    </row>
    <row r="301" s="2" customFormat="1" ht="16.5" customHeight="1">
      <c r="A301" s="39"/>
      <c r="B301" s="40"/>
      <c r="C301" s="213" t="s">
        <v>447</v>
      </c>
      <c r="D301" s="213" t="s">
        <v>157</v>
      </c>
      <c r="E301" s="214" t="s">
        <v>448</v>
      </c>
      <c r="F301" s="215" t="s">
        <v>449</v>
      </c>
      <c r="G301" s="216" t="s">
        <v>235</v>
      </c>
      <c r="H301" s="217">
        <v>138.19999999999999</v>
      </c>
      <c r="I301" s="218"/>
      <c r="J301" s="219">
        <f>ROUND(I301*H301,2)</f>
        <v>0</v>
      </c>
      <c r="K301" s="215" t="s">
        <v>161</v>
      </c>
      <c r="L301" s="45"/>
      <c r="M301" s="220" t="s">
        <v>19</v>
      </c>
      <c r="N301" s="221" t="s">
        <v>43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170</v>
      </c>
      <c r="AT301" s="224" t="s">
        <v>157</v>
      </c>
      <c r="AU301" s="224" t="s">
        <v>82</v>
      </c>
      <c r="AY301" s="18" t="s">
        <v>154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80</v>
      </c>
      <c r="BK301" s="225">
        <f>ROUND(I301*H301,2)</f>
        <v>0</v>
      </c>
      <c r="BL301" s="18" t="s">
        <v>170</v>
      </c>
      <c r="BM301" s="224" t="s">
        <v>450</v>
      </c>
    </row>
    <row r="302" s="2" customFormat="1">
      <c r="A302" s="39"/>
      <c r="B302" s="40"/>
      <c r="C302" s="41"/>
      <c r="D302" s="226" t="s">
        <v>164</v>
      </c>
      <c r="E302" s="41"/>
      <c r="F302" s="227" t="s">
        <v>451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164</v>
      </c>
      <c r="AU302" s="18" t="s">
        <v>82</v>
      </c>
    </row>
    <row r="303" s="2" customFormat="1">
      <c r="A303" s="39"/>
      <c r="B303" s="40"/>
      <c r="C303" s="41"/>
      <c r="D303" s="231" t="s">
        <v>165</v>
      </c>
      <c r="E303" s="41"/>
      <c r="F303" s="232" t="s">
        <v>452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165</v>
      </c>
      <c r="AU303" s="18" t="s">
        <v>82</v>
      </c>
    </row>
    <row r="304" s="13" customFormat="1">
      <c r="A304" s="13"/>
      <c r="B304" s="233"/>
      <c r="C304" s="234"/>
      <c r="D304" s="226" t="s">
        <v>167</v>
      </c>
      <c r="E304" s="235" t="s">
        <v>19</v>
      </c>
      <c r="F304" s="236" t="s">
        <v>239</v>
      </c>
      <c r="G304" s="234"/>
      <c r="H304" s="235" t="s">
        <v>19</v>
      </c>
      <c r="I304" s="237"/>
      <c r="J304" s="234"/>
      <c r="K304" s="234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167</v>
      </c>
      <c r="AU304" s="242" t="s">
        <v>82</v>
      </c>
      <c r="AV304" s="13" t="s">
        <v>80</v>
      </c>
      <c r="AW304" s="13" t="s">
        <v>33</v>
      </c>
      <c r="AX304" s="13" t="s">
        <v>72</v>
      </c>
      <c r="AY304" s="242" t="s">
        <v>154</v>
      </c>
    </row>
    <row r="305" s="13" customFormat="1">
      <c r="A305" s="13"/>
      <c r="B305" s="233"/>
      <c r="C305" s="234"/>
      <c r="D305" s="226" t="s">
        <v>167</v>
      </c>
      <c r="E305" s="235" t="s">
        <v>19</v>
      </c>
      <c r="F305" s="236" t="s">
        <v>453</v>
      </c>
      <c r="G305" s="234"/>
      <c r="H305" s="235" t="s">
        <v>19</v>
      </c>
      <c r="I305" s="237"/>
      <c r="J305" s="234"/>
      <c r="K305" s="234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167</v>
      </c>
      <c r="AU305" s="242" t="s">
        <v>82</v>
      </c>
      <c r="AV305" s="13" t="s">
        <v>80</v>
      </c>
      <c r="AW305" s="13" t="s">
        <v>33</v>
      </c>
      <c r="AX305" s="13" t="s">
        <v>72</v>
      </c>
      <c r="AY305" s="242" t="s">
        <v>154</v>
      </c>
    </row>
    <row r="306" s="14" customFormat="1">
      <c r="A306" s="14"/>
      <c r="B306" s="243"/>
      <c r="C306" s="244"/>
      <c r="D306" s="226" t="s">
        <v>167</v>
      </c>
      <c r="E306" s="245" t="s">
        <v>19</v>
      </c>
      <c r="F306" s="246" t="s">
        <v>249</v>
      </c>
      <c r="G306" s="244"/>
      <c r="H306" s="247">
        <v>138.19999999999999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82</v>
      </c>
      <c r="AV306" s="14" t="s">
        <v>82</v>
      </c>
      <c r="AW306" s="14" t="s">
        <v>33</v>
      </c>
      <c r="AX306" s="14" t="s">
        <v>72</v>
      </c>
      <c r="AY306" s="253" t="s">
        <v>154</v>
      </c>
    </row>
    <row r="307" s="15" customFormat="1">
      <c r="A307" s="15"/>
      <c r="B307" s="254"/>
      <c r="C307" s="255"/>
      <c r="D307" s="226" t="s">
        <v>167</v>
      </c>
      <c r="E307" s="256" t="s">
        <v>19</v>
      </c>
      <c r="F307" s="257" t="s">
        <v>169</v>
      </c>
      <c r="G307" s="255"/>
      <c r="H307" s="258">
        <v>138.19999999999999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167</v>
      </c>
      <c r="AU307" s="264" t="s">
        <v>82</v>
      </c>
      <c r="AV307" s="15" t="s">
        <v>170</v>
      </c>
      <c r="AW307" s="15" t="s">
        <v>33</v>
      </c>
      <c r="AX307" s="15" t="s">
        <v>80</v>
      </c>
      <c r="AY307" s="264" t="s">
        <v>154</v>
      </c>
    </row>
    <row r="308" s="2" customFormat="1" ht="16.5" customHeight="1">
      <c r="A308" s="39"/>
      <c r="B308" s="40"/>
      <c r="C308" s="213" t="s">
        <v>454</v>
      </c>
      <c r="D308" s="213" t="s">
        <v>157</v>
      </c>
      <c r="E308" s="214" t="s">
        <v>455</v>
      </c>
      <c r="F308" s="215" t="s">
        <v>456</v>
      </c>
      <c r="G308" s="216" t="s">
        <v>235</v>
      </c>
      <c r="H308" s="217">
        <v>138.19999999999999</v>
      </c>
      <c r="I308" s="218"/>
      <c r="J308" s="219">
        <f>ROUND(I308*H308,2)</f>
        <v>0</v>
      </c>
      <c r="K308" s="215" t="s">
        <v>161</v>
      </c>
      <c r="L308" s="45"/>
      <c r="M308" s="220" t="s">
        <v>19</v>
      </c>
      <c r="N308" s="221" t="s">
        <v>43</v>
      </c>
      <c r="O308" s="85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170</v>
      </c>
      <c r="AT308" s="224" t="s">
        <v>157</v>
      </c>
      <c r="AU308" s="224" t="s">
        <v>82</v>
      </c>
      <c r="AY308" s="18" t="s">
        <v>154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80</v>
      </c>
      <c r="BK308" s="225">
        <f>ROUND(I308*H308,2)</f>
        <v>0</v>
      </c>
      <c r="BL308" s="18" t="s">
        <v>170</v>
      </c>
      <c r="BM308" s="224" t="s">
        <v>457</v>
      </c>
    </row>
    <row r="309" s="2" customFormat="1">
      <c r="A309" s="39"/>
      <c r="B309" s="40"/>
      <c r="C309" s="41"/>
      <c r="D309" s="226" t="s">
        <v>164</v>
      </c>
      <c r="E309" s="41"/>
      <c r="F309" s="227" t="s">
        <v>458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164</v>
      </c>
      <c r="AU309" s="18" t="s">
        <v>82</v>
      </c>
    </row>
    <row r="310" s="2" customFormat="1">
      <c r="A310" s="39"/>
      <c r="B310" s="40"/>
      <c r="C310" s="41"/>
      <c r="D310" s="231" t="s">
        <v>165</v>
      </c>
      <c r="E310" s="41"/>
      <c r="F310" s="232" t="s">
        <v>459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165</v>
      </c>
      <c r="AU310" s="18" t="s">
        <v>82</v>
      </c>
    </row>
    <row r="311" s="13" customFormat="1">
      <c r="A311" s="13"/>
      <c r="B311" s="233"/>
      <c r="C311" s="234"/>
      <c r="D311" s="226" t="s">
        <v>167</v>
      </c>
      <c r="E311" s="235" t="s">
        <v>19</v>
      </c>
      <c r="F311" s="236" t="s">
        <v>239</v>
      </c>
      <c r="G311" s="234"/>
      <c r="H311" s="235" t="s">
        <v>19</v>
      </c>
      <c r="I311" s="237"/>
      <c r="J311" s="234"/>
      <c r="K311" s="234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167</v>
      </c>
      <c r="AU311" s="242" t="s">
        <v>82</v>
      </c>
      <c r="AV311" s="13" t="s">
        <v>80</v>
      </c>
      <c r="AW311" s="13" t="s">
        <v>33</v>
      </c>
      <c r="AX311" s="13" t="s">
        <v>72</v>
      </c>
      <c r="AY311" s="242" t="s">
        <v>154</v>
      </c>
    </row>
    <row r="312" s="13" customFormat="1">
      <c r="A312" s="13"/>
      <c r="B312" s="233"/>
      <c r="C312" s="234"/>
      <c r="D312" s="226" t="s">
        <v>167</v>
      </c>
      <c r="E312" s="235" t="s">
        <v>19</v>
      </c>
      <c r="F312" s="236" t="s">
        <v>460</v>
      </c>
      <c r="G312" s="234"/>
      <c r="H312" s="235" t="s">
        <v>19</v>
      </c>
      <c r="I312" s="237"/>
      <c r="J312" s="234"/>
      <c r="K312" s="234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167</v>
      </c>
      <c r="AU312" s="242" t="s">
        <v>82</v>
      </c>
      <c r="AV312" s="13" t="s">
        <v>80</v>
      </c>
      <c r="AW312" s="13" t="s">
        <v>33</v>
      </c>
      <c r="AX312" s="13" t="s">
        <v>72</v>
      </c>
      <c r="AY312" s="242" t="s">
        <v>154</v>
      </c>
    </row>
    <row r="313" s="14" customFormat="1">
      <c r="A313" s="14"/>
      <c r="B313" s="243"/>
      <c r="C313" s="244"/>
      <c r="D313" s="226" t="s">
        <v>167</v>
      </c>
      <c r="E313" s="245" t="s">
        <v>19</v>
      </c>
      <c r="F313" s="246" t="s">
        <v>249</v>
      </c>
      <c r="G313" s="244"/>
      <c r="H313" s="247">
        <v>138.19999999999999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167</v>
      </c>
      <c r="AU313" s="253" t="s">
        <v>82</v>
      </c>
      <c r="AV313" s="14" t="s">
        <v>82</v>
      </c>
      <c r="AW313" s="14" t="s">
        <v>33</v>
      </c>
      <c r="AX313" s="14" t="s">
        <v>72</v>
      </c>
      <c r="AY313" s="253" t="s">
        <v>154</v>
      </c>
    </row>
    <row r="314" s="15" customFormat="1">
      <c r="A314" s="15"/>
      <c r="B314" s="254"/>
      <c r="C314" s="255"/>
      <c r="D314" s="226" t="s">
        <v>167</v>
      </c>
      <c r="E314" s="256" t="s">
        <v>19</v>
      </c>
      <c r="F314" s="257" t="s">
        <v>169</v>
      </c>
      <c r="G314" s="255"/>
      <c r="H314" s="258">
        <v>138.19999999999999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167</v>
      </c>
      <c r="AU314" s="264" t="s">
        <v>82</v>
      </c>
      <c r="AV314" s="15" t="s">
        <v>170</v>
      </c>
      <c r="AW314" s="15" t="s">
        <v>33</v>
      </c>
      <c r="AX314" s="15" t="s">
        <v>80</v>
      </c>
      <c r="AY314" s="264" t="s">
        <v>154</v>
      </c>
    </row>
    <row r="315" s="2" customFormat="1" ht="16.5" customHeight="1">
      <c r="A315" s="39"/>
      <c r="B315" s="40"/>
      <c r="C315" s="213" t="s">
        <v>461</v>
      </c>
      <c r="D315" s="213" t="s">
        <v>157</v>
      </c>
      <c r="E315" s="214" t="s">
        <v>462</v>
      </c>
      <c r="F315" s="215" t="s">
        <v>463</v>
      </c>
      <c r="G315" s="216" t="s">
        <v>235</v>
      </c>
      <c r="H315" s="217">
        <v>180.541</v>
      </c>
      <c r="I315" s="218"/>
      <c r="J315" s="219">
        <f>ROUND(I315*H315,2)</f>
        <v>0</v>
      </c>
      <c r="K315" s="215" t="s">
        <v>161</v>
      </c>
      <c r="L315" s="45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170</v>
      </c>
      <c r="AT315" s="224" t="s">
        <v>157</v>
      </c>
      <c r="AU315" s="224" t="s">
        <v>82</v>
      </c>
      <c r="AY315" s="18" t="s">
        <v>154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80</v>
      </c>
      <c r="BK315" s="225">
        <f>ROUND(I315*H315,2)</f>
        <v>0</v>
      </c>
      <c r="BL315" s="18" t="s">
        <v>170</v>
      </c>
      <c r="BM315" s="224" t="s">
        <v>464</v>
      </c>
    </row>
    <row r="316" s="2" customFormat="1">
      <c r="A316" s="39"/>
      <c r="B316" s="40"/>
      <c r="C316" s="41"/>
      <c r="D316" s="226" t="s">
        <v>164</v>
      </c>
      <c r="E316" s="41"/>
      <c r="F316" s="227" t="s">
        <v>465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164</v>
      </c>
      <c r="AU316" s="18" t="s">
        <v>82</v>
      </c>
    </row>
    <row r="317" s="2" customFormat="1">
      <c r="A317" s="39"/>
      <c r="B317" s="40"/>
      <c r="C317" s="41"/>
      <c r="D317" s="231" t="s">
        <v>165</v>
      </c>
      <c r="E317" s="41"/>
      <c r="F317" s="232" t="s">
        <v>466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165</v>
      </c>
      <c r="AU317" s="18" t="s">
        <v>82</v>
      </c>
    </row>
    <row r="318" s="13" customFormat="1">
      <c r="A318" s="13"/>
      <c r="B318" s="233"/>
      <c r="C318" s="234"/>
      <c r="D318" s="226" t="s">
        <v>167</v>
      </c>
      <c r="E318" s="235" t="s">
        <v>19</v>
      </c>
      <c r="F318" s="236" t="s">
        <v>239</v>
      </c>
      <c r="G318" s="234"/>
      <c r="H318" s="235" t="s">
        <v>19</v>
      </c>
      <c r="I318" s="237"/>
      <c r="J318" s="234"/>
      <c r="K318" s="234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167</v>
      </c>
      <c r="AU318" s="242" t="s">
        <v>82</v>
      </c>
      <c r="AV318" s="13" t="s">
        <v>80</v>
      </c>
      <c r="AW318" s="13" t="s">
        <v>33</v>
      </c>
      <c r="AX318" s="13" t="s">
        <v>72</v>
      </c>
      <c r="AY318" s="242" t="s">
        <v>154</v>
      </c>
    </row>
    <row r="319" s="13" customFormat="1">
      <c r="A319" s="13"/>
      <c r="B319" s="233"/>
      <c r="C319" s="234"/>
      <c r="D319" s="226" t="s">
        <v>167</v>
      </c>
      <c r="E319" s="235" t="s">
        <v>19</v>
      </c>
      <c r="F319" s="236" t="s">
        <v>467</v>
      </c>
      <c r="G319" s="234"/>
      <c r="H319" s="235" t="s">
        <v>19</v>
      </c>
      <c r="I319" s="237"/>
      <c r="J319" s="234"/>
      <c r="K319" s="234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167</v>
      </c>
      <c r="AU319" s="242" t="s">
        <v>82</v>
      </c>
      <c r="AV319" s="13" t="s">
        <v>80</v>
      </c>
      <c r="AW319" s="13" t="s">
        <v>33</v>
      </c>
      <c r="AX319" s="13" t="s">
        <v>72</v>
      </c>
      <c r="AY319" s="242" t="s">
        <v>154</v>
      </c>
    </row>
    <row r="320" s="14" customFormat="1">
      <c r="A320" s="14"/>
      <c r="B320" s="243"/>
      <c r="C320" s="244"/>
      <c r="D320" s="226" t="s">
        <v>167</v>
      </c>
      <c r="E320" s="245" t="s">
        <v>19</v>
      </c>
      <c r="F320" s="246" t="s">
        <v>468</v>
      </c>
      <c r="G320" s="244"/>
      <c r="H320" s="247">
        <v>42.341000000000001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167</v>
      </c>
      <c r="AU320" s="253" t="s">
        <v>82</v>
      </c>
      <c r="AV320" s="14" t="s">
        <v>82</v>
      </c>
      <c r="AW320" s="14" t="s">
        <v>33</v>
      </c>
      <c r="AX320" s="14" t="s">
        <v>72</v>
      </c>
      <c r="AY320" s="253" t="s">
        <v>154</v>
      </c>
    </row>
    <row r="321" s="13" customFormat="1">
      <c r="A321" s="13"/>
      <c r="B321" s="233"/>
      <c r="C321" s="234"/>
      <c r="D321" s="226" t="s">
        <v>167</v>
      </c>
      <c r="E321" s="235" t="s">
        <v>19</v>
      </c>
      <c r="F321" s="236" t="s">
        <v>453</v>
      </c>
      <c r="G321" s="234"/>
      <c r="H321" s="235" t="s">
        <v>19</v>
      </c>
      <c r="I321" s="237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167</v>
      </c>
      <c r="AU321" s="242" t="s">
        <v>82</v>
      </c>
      <c r="AV321" s="13" t="s">
        <v>80</v>
      </c>
      <c r="AW321" s="13" t="s">
        <v>33</v>
      </c>
      <c r="AX321" s="13" t="s">
        <v>72</v>
      </c>
      <c r="AY321" s="242" t="s">
        <v>154</v>
      </c>
    </row>
    <row r="322" s="14" customFormat="1">
      <c r="A322" s="14"/>
      <c r="B322" s="243"/>
      <c r="C322" s="244"/>
      <c r="D322" s="226" t="s">
        <v>167</v>
      </c>
      <c r="E322" s="245" t="s">
        <v>19</v>
      </c>
      <c r="F322" s="246" t="s">
        <v>249</v>
      </c>
      <c r="G322" s="244"/>
      <c r="H322" s="247">
        <v>138.19999999999999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167</v>
      </c>
      <c r="AU322" s="253" t="s">
        <v>82</v>
      </c>
      <c r="AV322" s="14" t="s">
        <v>82</v>
      </c>
      <c r="AW322" s="14" t="s">
        <v>33</v>
      </c>
      <c r="AX322" s="14" t="s">
        <v>72</v>
      </c>
      <c r="AY322" s="253" t="s">
        <v>154</v>
      </c>
    </row>
    <row r="323" s="15" customFormat="1">
      <c r="A323" s="15"/>
      <c r="B323" s="254"/>
      <c r="C323" s="255"/>
      <c r="D323" s="226" t="s">
        <v>167</v>
      </c>
      <c r="E323" s="256" t="s">
        <v>19</v>
      </c>
      <c r="F323" s="257" t="s">
        <v>169</v>
      </c>
      <c r="G323" s="255"/>
      <c r="H323" s="258">
        <v>180.541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167</v>
      </c>
      <c r="AU323" s="264" t="s">
        <v>82</v>
      </c>
      <c r="AV323" s="15" t="s">
        <v>170</v>
      </c>
      <c r="AW323" s="15" t="s">
        <v>33</v>
      </c>
      <c r="AX323" s="15" t="s">
        <v>80</v>
      </c>
      <c r="AY323" s="264" t="s">
        <v>154</v>
      </c>
    </row>
    <row r="324" s="2" customFormat="1" ht="16.5" customHeight="1">
      <c r="A324" s="39"/>
      <c r="B324" s="40"/>
      <c r="C324" s="213" t="s">
        <v>469</v>
      </c>
      <c r="D324" s="213" t="s">
        <v>157</v>
      </c>
      <c r="E324" s="214" t="s">
        <v>470</v>
      </c>
      <c r="F324" s="215" t="s">
        <v>471</v>
      </c>
      <c r="G324" s="216" t="s">
        <v>358</v>
      </c>
      <c r="H324" s="217">
        <v>0.70999999999999996</v>
      </c>
      <c r="I324" s="218"/>
      <c r="J324" s="219">
        <f>ROUND(I324*H324,2)</f>
        <v>0</v>
      </c>
      <c r="K324" s="215" t="s">
        <v>161</v>
      </c>
      <c r="L324" s="45"/>
      <c r="M324" s="220" t="s">
        <v>19</v>
      </c>
      <c r="N324" s="221" t="s">
        <v>43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2.3999999999999999</v>
      </c>
      <c r="T324" s="223">
        <f>S324*H324</f>
        <v>1.704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170</v>
      </c>
      <c r="AT324" s="224" t="s">
        <v>157</v>
      </c>
      <c r="AU324" s="224" t="s">
        <v>82</v>
      </c>
      <c r="AY324" s="18" t="s">
        <v>154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80</v>
      </c>
      <c r="BK324" s="225">
        <f>ROUND(I324*H324,2)</f>
        <v>0</v>
      </c>
      <c r="BL324" s="18" t="s">
        <v>170</v>
      </c>
      <c r="BM324" s="224" t="s">
        <v>472</v>
      </c>
    </row>
    <row r="325" s="2" customFormat="1">
      <c r="A325" s="39"/>
      <c r="B325" s="40"/>
      <c r="C325" s="41"/>
      <c r="D325" s="226" t="s">
        <v>164</v>
      </c>
      <c r="E325" s="41"/>
      <c r="F325" s="227" t="s">
        <v>473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164</v>
      </c>
      <c r="AU325" s="18" t="s">
        <v>82</v>
      </c>
    </row>
    <row r="326" s="2" customFormat="1">
      <c r="A326" s="39"/>
      <c r="B326" s="40"/>
      <c r="C326" s="41"/>
      <c r="D326" s="231" t="s">
        <v>165</v>
      </c>
      <c r="E326" s="41"/>
      <c r="F326" s="232" t="s">
        <v>474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165</v>
      </c>
      <c r="AU326" s="18" t="s">
        <v>82</v>
      </c>
    </row>
    <row r="327" s="13" customFormat="1">
      <c r="A327" s="13"/>
      <c r="B327" s="233"/>
      <c r="C327" s="234"/>
      <c r="D327" s="226" t="s">
        <v>167</v>
      </c>
      <c r="E327" s="235" t="s">
        <v>19</v>
      </c>
      <c r="F327" s="236" t="s">
        <v>475</v>
      </c>
      <c r="G327" s="234"/>
      <c r="H327" s="235" t="s">
        <v>19</v>
      </c>
      <c r="I327" s="237"/>
      <c r="J327" s="234"/>
      <c r="K327" s="234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167</v>
      </c>
      <c r="AU327" s="242" t="s">
        <v>82</v>
      </c>
      <c r="AV327" s="13" t="s">
        <v>80</v>
      </c>
      <c r="AW327" s="13" t="s">
        <v>33</v>
      </c>
      <c r="AX327" s="13" t="s">
        <v>72</v>
      </c>
      <c r="AY327" s="242" t="s">
        <v>154</v>
      </c>
    </row>
    <row r="328" s="13" customFormat="1">
      <c r="A328" s="13"/>
      <c r="B328" s="233"/>
      <c r="C328" s="234"/>
      <c r="D328" s="226" t="s">
        <v>167</v>
      </c>
      <c r="E328" s="235" t="s">
        <v>19</v>
      </c>
      <c r="F328" s="236" t="s">
        <v>476</v>
      </c>
      <c r="G328" s="234"/>
      <c r="H328" s="235" t="s">
        <v>19</v>
      </c>
      <c r="I328" s="237"/>
      <c r="J328" s="234"/>
      <c r="K328" s="234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167</v>
      </c>
      <c r="AU328" s="242" t="s">
        <v>82</v>
      </c>
      <c r="AV328" s="13" t="s">
        <v>80</v>
      </c>
      <c r="AW328" s="13" t="s">
        <v>33</v>
      </c>
      <c r="AX328" s="13" t="s">
        <v>72</v>
      </c>
      <c r="AY328" s="242" t="s">
        <v>154</v>
      </c>
    </row>
    <row r="329" s="14" customFormat="1">
      <c r="A329" s="14"/>
      <c r="B329" s="243"/>
      <c r="C329" s="244"/>
      <c r="D329" s="226" t="s">
        <v>167</v>
      </c>
      <c r="E329" s="245" t="s">
        <v>19</v>
      </c>
      <c r="F329" s="246" t="s">
        <v>477</v>
      </c>
      <c r="G329" s="244"/>
      <c r="H329" s="247">
        <v>0.70999999999999996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167</v>
      </c>
      <c r="AU329" s="253" t="s">
        <v>82</v>
      </c>
      <c r="AV329" s="14" t="s">
        <v>82</v>
      </c>
      <c r="AW329" s="14" t="s">
        <v>33</v>
      </c>
      <c r="AX329" s="14" t="s">
        <v>72</v>
      </c>
      <c r="AY329" s="253" t="s">
        <v>154</v>
      </c>
    </row>
    <row r="330" s="15" customFormat="1">
      <c r="A330" s="15"/>
      <c r="B330" s="254"/>
      <c r="C330" s="255"/>
      <c r="D330" s="226" t="s">
        <v>167</v>
      </c>
      <c r="E330" s="256" t="s">
        <v>19</v>
      </c>
      <c r="F330" s="257" t="s">
        <v>169</v>
      </c>
      <c r="G330" s="255"/>
      <c r="H330" s="258">
        <v>0.70999999999999996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167</v>
      </c>
      <c r="AU330" s="264" t="s">
        <v>82</v>
      </c>
      <c r="AV330" s="15" t="s">
        <v>170</v>
      </c>
      <c r="AW330" s="15" t="s">
        <v>33</v>
      </c>
      <c r="AX330" s="15" t="s">
        <v>80</v>
      </c>
      <c r="AY330" s="264" t="s">
        <v>154</v>
      </c>
    </row>
    <row r="331" s="2" customFormat="1" ht="16.5" customHeight="1">
      <c r="A331" s="39"/>
      <c r="B331" s="40"/>
      <c r="C331" s="213" t="s">
        <v>478</v>
      </c>
      <c r="D331" s="213" t="s">
        <v>157</v>
      </c>
      <c r="E331" s="214" t="s">
        <v>479</v>
      </c>
      <c r="F331" s="215" t="s">
        <v>480</v>
      </c>
      <c r="G331" s="216" t="s">
        <v>402</v>
      </c>
      <c r="H331" s="217">
        <v>6.5</v>
      </c>
      <c r="I331" s="218"/>
      <c r="J331" s="219">
        <f>ROUND(I331*H331,2)</f>
        <v>0</v>
      </c>
      <c r="K331" s="215" t="s">
        <v>161</v>
      </c>
      <c r="L331" s="45"/>
      <c r="M331" s="220" t="s">
        <v>19</v>
      </c>
      <c r="N331" s="221" t="s">
        <v>43</v>
      </c>
      <c r="O331" s="85"/>
      <c r="P331" s="222">
        <f>O331*H331</f>
        <v>0</v>
      </c>
      <c r="Q331" s="222">
        <v>0.00020000000000000001</v>
      </c>
      <c r="R331" s="222">
        <f>Q331*H331</f>
        <v>0.0013000000000000002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170</v>
      </c>
      <c r="AT331" s="224" t="s">
        <v>157</v>
      </c>
      <c r="AU331" s="224" t="s">
        <v>82</v>
      </c>
      <c r="AY331" s="18" t="s">
        <v>154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80</v>
      </c>
      <c r="BK331" s="225">
        <f>ROUND(I331*H331,2)</f>
        <v>0</v>
      </c>
      <c r="BL331" s="18" t="s">
        <v>170</v>
      </c>
      <c r="BM331" s="224" t="s">
        <v>481</v>
      </c>
    </row>
    <row r="332" s="2" customFormat="1">
      <c r="A332" s="39"/>
      <c r="B332" s="40"/>
      <c r="C332" s="41"/>
      <c r="D332" s="226" t="s">
        <v>164</v>
      </c>
      <c r="E332" s="41"/>
      <c r="F332" s="227" t="s">
        <v>482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164</v>
      </c>
      <c r="AU332" s="18" t="s">
        <v>82</v>
      </c>
    </row>
    <row r="333" s="2" customFormat="1">
      <c r="A333" s="39"/>
      <c r="B333" s="40"/>
      <c r="C333" s="41"/>
      <c r="D333" s="231" t="s">
        <v>165</v>
      </c>
      <c r="E333" s="41"/>
      <c r="F333" s="232" t="s">
        <v>483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165</v>
      </c>
      <c r="AU333" s="18" t="s">
        <v>82</v>
      </c>
    </row>
    <row r="334" s="13" customFormat="1">
      <c r="A334" s="13"/>
      <c r="B334" s="233"/>
      <c r="C334" s="234"/>
      <c r="D334" s="226" t="s">
        <v>167</v>
      </c>
      <c r="E334" s="235" t="s">
        <v>19</v>
      </c>
      <c r="F334" s="236" t="s">
        <v>475</v>
      </c>
      <c r="G334" s="234"/>
      <c r="H334" s="235" t="s">
        <v>19</v>
      </c>
      <c r="I334" s="237"/>
      <c r="J334" s="234"/>
      <c r="K334" s="234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167</v>
      </c>
      <c r="AU334" s="242" t="s">
        <v>82</v>
      </c>
      <c r="AV334" s="13" t="s">
        <v>80</v>
      </c>
      <c r="AW334" s="13" t="s">
        <v>33</v>
      </c>
      <c r="AX334" s="13" t="s">
        <v>72</v>
      </c>
      <c r="AY334" s="242" t="s">
        <v>154</v>
      </c>
    </row>
    <row r="335" s="13" customFormat="1">
      <c r="A335" s="13"/>
      <c r="B335" s="233"/>
      <c r="C335" s="234"/>
      <c r="D335" s="226" t="s">
        <v>167</v>
      </c>
      <c r="E335" s="235" t="s">
        <v>19</v>
      </c>
      <c r="F335" s="236" t="s">
        <v>476</v>
      </c>
      <c r="G335" s="234"/>
      <c r="H335" s="235" t="s">
        <v>19</v>
      </c>
      <c r="I335" s="237"/>
      <c r="J335" s="234"/>
      <c r="K335" s="234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167</v>
      </c>
      <c r="AU335" s="242" t="s">
        <v>82</v>
      </c>
      <c r="AV335" s="13" t="s">
        <v>80</v>
      </c>
      <c r="AW335" s="13" t="s">
        <v>33</v>
      </c>
      <c r="AX335" s="13" t="s">
        <v>72</v>
      </c>
      <c r="AY335" s="242" t="s">
        <v>154</v>
      </c>
    </row>
    <row r="336" s="14" customFormat="1">
      <c r="A336" s="14"/>
      <c r="B336" s="243"/>
      <c r="C336" s="244"/>
      <c r="D336" s="226" t="s">
        <v>167</v>
      </c>
      <c r="E336" s="245" t="s">
        <v>19</v>
      </c>
      <c r="F336" s="246" t="s">
        <v>484</v>
      </c>
      <c r="G336" s="244"/>
      <c r="H336" s="247">
        <v>6.5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167</v>
      </c>
      <c r="AU336" s="253" t="s">
        <v>82</v>
      </c>
      <c r="AV336" s="14" t="s">
        <v>82</v>
      </c>
      <c r="AW336" s="14" t="s">
        <v>33</v>
      </c>
      <c r="AX336" s="14" t="s">
        <v>72</v>
      </c>
      <c r="AY336" s="253" t="s">
        <v>154</v>
      </c>
    </row>
    <row r="337" s="15" customFormat="1">
      <c r="A337" s="15"/>
      <c r="B337" s="254"/>
      <c r="C337" s="255"/>
      <c r="D337" s="226" t="s">
        <v>167</v>
      </c>
      <c r="E337" s="256" t="s">
        <v>19</v>
      </c>
      <c r="F337" s="257" t="s">
        <v>169</v>
      </c>
      <c r="G337" s="255"/>
      <c r="H337" s="258">
        <v>6.5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167</v>
      </c>
      <c r="AU337" s="264" t="s">
        <v>82</v>
      </c>
      <c r="AV337" s="15" t="s">
        <v>170</v>
      </c>
      <c r="AW337" s="15" t="s">
        <v>33</v>
      </c>
      <c r="AX337" s="15" t="s">
        <v>80</v>
      </c>
      <c r="AY337" s="264" t="s">
        <v>154</v>
      </c>
    </row>
    <row r="338" s="2" customFormat="1" ht="16.5" customHeight="1">
      <c r="A338" s="39"/>
      <c r="B338" s="40"/>
      <c r="C338" s="213" t="s">
        <v>485</v>
      </c>
      <c r="D338" s="213" t="s">
        <v>157</v>
      </c>
      <c r="E338" s="214" t="s">
        <v>486</v>
      </c>
      <c r="F338" s="215" t="s">
        <v>487</v>
      </c>
      <c r="G338" s="216" t="s">
        <v>422</v>
      </c>
      <c r="H338" s="217">
        <v>2</v>
      </c>
      <c r="I338" s="218"/>
      <c r="J338" s="219">
        <f>ROUND(I338*H338,2)</f>
        <v>0</v>
      </c>
      <c r="K338" s="215" t="s">
        <v>19</v>
      </c>
      <c r="L338" s="45"/>
      <c r="M338" s="220" t="s">
        <v>19</v>
      </c>
      <c r="N338" s="221" t="s">
        <v>43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170</v>
      </c>
      <c r="AT338" s="224" t="s">
        <v>157</v>
      </c>
      <c r="AU338" s="224" t="s">
        <v>82</v>
      </c>
      <c r="AY338" s="18" t="s">
        <v>154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80</v>
      </c>
      <c r="BK338" s="225">
        <f>ROUND(I338*H338,2)</f>
        <v>0</v>
      </c>
      <c r="BL338" s="18" t="s">
        <v>170</v>
      </c>
      <c r="BM338" s="224" t="s">
        <v>488</v>
      </c>
    </row>
    <row r="339" s="2" customFormat="1">
      <c r="A339" s="39"/>
      <c r="B339" s="40"/>
      <c r="C339" s="41"/>
      <c r="D339" s="226" t="s">
        <v>164</v>
      </c>
      <c r="E339" s="41"/>
      <c r="F339" s="227" t="s">
        <v>487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164</v>
      </c>
      <c r="AU339" s="18" t="s">
        <v>82</v>
      </c>
    </row>
    <row r="340" s="13" customFormat="1">
      <c r="A340" s="13"/>
      <c r="B340" s="233"/>
      <c r="C340" s="234"/>
      <c r="D340" s="226" t="s">
        <v>167</v>
      </c>
      <c r="E340" s="235" t="s">
        <v>19</v>
      </c>
      <c r="F340" s="236" t="s">
        <v>426</v>
      </c>
      <c r="G340" s="234"/>
      <c r="H340" s="235" t="s">
        <v>19</v>
      </c>
      <c r="I340" s="237"/>
      <c r="J340" s="234"/>
      <c r="K340" s="234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167</v>
      </c>
      <c r="AU340" s="242" t="s">
        <v>82</v>
      </c>
      <c r="AV340" s="13" t="s">
        <v>80</v>
      </c>
      <c r="AW340" s="13" t="s">
        <v>33</v>
      </c>
      <c r="AX340" s="13" t="s">
        <v>72</v>
      </c>
      <c r="AY340" s="242" t="s">
        <v>154</v>
      </c>
    </row>
    <row r="341" s="14" customFormat="1">
      <c r="A341" s="14"/>
      <c r="B341" s="243"/>
      <c r="C341" s="244"/>
      <c r="D341" s="226" t="s">
        <v>167</v>
      </c>
      <c r="E341" s="245" t="s">
        <v>19</v>
      </c>
      <c r="F341" s="246" t="s">
        <v>489</v>
      </c>
      <c r="G341" s="244"/>
      <c r="H341" s="247">
        <v>2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167</v>
      </c>
      <c r="AU341" s="253" t="s">
        <v>82</v>
      </c>
      <c r="AV341" s="14" t="s">
        <v>82</v>
      </c>
      <c r="AW341" s="14" t="s">
        <v>33</v>
      </c>
      <c r="AX341" s="14" t="s">
        <v>72</v>
      </c>
      <c r="AY341" s="253" t="s">
        <v>154</v>
      </c>
    </row>
    <row r="342" s="15" customFormat="1">
      <c r="A342" s="15"/>
      <c r="B342" s="254"/>
      <c r="C342" s="255"/>
      <c r="D342" s="226" t="s">
        <v>167</v>
      </c>
      <c r="E342" s="256" t="s">
        <v>19</v>
      </c>
      <c r="F342" s="257" t="s">
        <v>169</v>
      </c>
      <c r="G342" s="255"/>
      <c r="H342" s="258">
        <v>2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167</v>
      </c>
      <c r="AU342" s="264" t="s">
        <v>82</v>
      </c>
      <c r="AV342" s="15" t="s">
        <v>170</v>
      </c>
      <c r="AW342" s="15" t="s">
        <v>33</v>
      </c>
      <c r="AX342" s="15" t="s">
        <v>80</v>
      </c>
      <c r="AY342" s="264" t="s">
        <v>154</v>
      </c>
    </row>
    <row r="343" s="2" customFormat="1" ht="16.5" customHeight="1">
      <c r="A343" s="39"/>
      <c r="B343" s="40"/>
      <c r="C343" s="213" t="s">
        <v>490</v>
      </c>
      <c r="D343" s="213" t="s">
        <v>157</v>
      </c>
      <c r="E343" s="214" t="s">
        <v>491</v>
      </c>
      <c r="F343" s="215" t="s">
        <v>492</v>
      </c>
      <c r="G343" s="216" t="s">
        <v>493</v>
      </c>
      <c r="H343" s="217">
        <v>10</v>
      </c>
      <c r="I343" s="218"/>
      <c r="J343" s="219">
        <f>ROUND(I343*H343,2)</f>
        <v>0</v>
      </c>
      <c r="K343" s="215" t="s">
        <v>19</v>
      </c>
      <c r="L343" s="45"/>
      <c r="M343" s="220" t="s">
        <v>19</v>
      </c>
      <c r="N343" s="221" t="s">
        <v>43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170</v>
      </c>
      <c r="AT343" s="224" t="s">
        <v>157</v>
      </c>
      <c r="AU343" s="224" t="s">
        <v>82</v>
      </c>
      <c r="AY343" s="18" t="s">
        <v>154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80</v>
      </c>
      <c r="BK343" s="225">
        <f>ROUND(I343*H343,2)</f>
        <v>0</v>
      </c>
      <c r="BL343" s="18" t="s">
        <v>170</v>
      </c>
      <c r="BM343" s="224" t="s">
        <v>494</v>
      </c>
    </row>
    <row r="344" s="2" customFormat="1">
      <c r="A344" s="39"/>
      <c r="B344" s="40"/>
      <c r="C344" s="41"/>
      <c r="D344" s="226" t="s">
        <v>164</v>
      </c>
      <c r="E344" s="41"/>
      <c r="F344" s="227" t="s">
        <v>492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164</v>
      </c>
      <c r="AU344" s="18" t="s">
        <v>82</v>
      </c>
    </row>
    <row r="345" s="13" customFormat="1">
      <c r="A345" s="13"/>
      <c r="B345" s="233"/>
      <c r="C345" s="234"/>
      <c r="D345" s="226" t="s">
        <v>167</v>
      </c>
      <c r="E345" s="235" t="s">
        <v>19</v>
      </c>
      <c r="F345" s="236" t="s">
        <v>495</v>
      </c>
      <c r="G345" s="234"/>
      <c r="H345" s="235" t="s">
        <v>19</v>
      </c>
      <c r="I345" s="237"/>
      <c r="J345" s="234"/>
      <c r="K345" s="234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167</v>
      </c>
      <c r="AU345" s="242" t="s">
        <v>82</v>
      </c>
      <c r="AV345" s="13" t="s">
        <v>80</v>
      </c>
      <c r="AW345" s="13" t="s">
        <v>33</v>
      </c>
      <c r="AX345" s="13" t="s">
        <v>72</v>
      </c>
      <c r="AY345" s="242" t="s">
        <v>154</v>
      </c>
    </row>
    <row r="346" s="14" customFormat="1">
      <c r="A346" s="14"/>
      <c r="B346" s="243"/>
      <c r="C346" s="244"/>
      <c r="D346" s="226" t="s">
        <v>167</v>
      </c>
      <c r="E346" s="245" t="s">
        <v>19</v>
      </c>
      <c r="F346" s="246" t="s">
        <v>286</v>
      </c>
      <c r="G346" s="244"/>
      <c r="H346" s="247">
        <v>10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167</v>
      </c>
      <c r="AU346" s="253" t="s">
        <v>82</v>
      </c>
      <c r="AV346" s="14" t="s">
        <v>82</v>
      </c>
      <c r="AW346" s="14" t="s">
        <v>33</v>
      </c>
      <c r="AX346" s="14" t="s">
        <v>72</v>
      </c>
      <c r="AY346" s="253" t="s">
        <v>154</v>
      </c>
    </row>
    <row r="347" s="15" customFormat="1">
      <c r="A347" s="15"/>
      <c r="B347" s="254"/>
      <c r="C347" s="255"/>
      <c r="D347" s="226" t="s">
        <v>167</v>
      </c>
      <c r="E347" s="256" t="s">
        <v>19</v>
      </c>
      <c r="F347" s="257" t="s">
        <v>169</v>
      </c>
      <c r="G347" s="255"/>
      <c r="H347" s="258">
        <v>10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167</v>
      </c>
      <c r="AU347" s="264" t="s">
        <v>82</v>
      </c>
      <c r="AV347" s="15" t="s">
        <v>170</v>
      </c>
      <c r="AW347" s="15" t="s">
        <v>33</v>
      </c>
      <c r="AX347" s="15" t="s">
        <v>80</v>
      </c>
      <c r="AY347" s="264" t="s">
        <v>154</v>
      </c>
    </row>
    <row r="348" s="12" customFormat="1" ht="22.8" customHeight="1">
      <c r="A348" s="12"/>
      <c r="B348" s="197"/>
      <c r="C348" s="198"/>
      <c r="D348" s="199" t="s">
        <v>71</v>
      </c>
      <c r="E348" s="211" t="s">
        <v>496</v>
      </c>
      <c r="F348" s="211" t="s">
        <v>497</v>
      </c>
      <c r="G348" s="198"/>
      <c r="H348" s="198"/>
      <c r="I348" s="201"/>
      <c r="J348" s="212">
        <f>BK348</f>
        <v>0</v>
      </c>
      <c r="K348" s="198"/>
      <c r="L348" s="203"/>
      <c r="M348" s="204"/>
      <c r="N348" s="205"/>
      <c r="O348" s="205"/>
      <c r="P348" s="206">
        <f>SUM(P349:P361)</f>
        <v>0</v>
      </c>
      <c r="Q348" s="205"/>
      <c r="R348" s="206">
        <f>SUM(R349:R361)</f>
        <v>0</v>
      </c>
      <c r="S348" s="205"/>
      <c r="T348" s="207">
        <f>SUM(T349:T361)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8" t="s">
        <v>80</v>
      </c>
      <c r="AT348" s="209" t="s">
        <v>71</v>
      </c>
      <c r="AU348" s="209" t="s">
        <v>80</v>
      </c>
      <c r="AY348" s="208" t="s">
        <v>154</v>
      </c>
      <c r="BK348" s="210">
        <f>SUM(BK349:BK361)</f>
        <v>0</v>
      </c>
    </row>
    <row r="349" s="2" customFormat="1" ht="16.5" customHeight="1">
      <c r="A349" s="39"/>
      <c r="B349" s="40"/>
      <c r="C349" s="213" t="s">
        <v>498</v>
      </c>
      <c r="D349" s="213" t="s">
        <v>157</v>
      </c>
      <c r="E349" s="214" t="s">
        <v>499</v>
      </c>
      <c r="F349" s="215" t="s">
        <v>500</v>
      </c>
      <c r="G349" s="216" t="s">
        <v>380</v>
      </c>
      <c r="H349" s="217">
        <v>1.704</v>
      </c>
      <c r="I349" s="218"/>
      <c r="J349" s="219">
        <f>ROUND(I349*H349,2)</f>
        <v>0</v>
      </c>
      <c r="K349" s="215" t="s">
        <v>161</v>
      </c>
      <c r="L349" s="45"/>
      <c r="M349" s="220" t="s">
        <v>19</v>
      </c>
      <c r="N349" s="221" t="s">
        <v>43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170</v>
      </c>
      <c r="AT349" s="224" t="s">
        <v>157</v>
      </c>
      <c r="AU349" s="224" t="s">
        <v>82</v>
      </c>
      <c r="AY349" s="18" t="s">
        <v>154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80</v>
      </c>
      <c r="BK349" s="225">
        <f>ROUND(I349*H349,2)</f>
        <v>0</v>
      </c>
      <c r="BL349" s="18" t="s">
        <v>170</v>
      </c>
      <c r="BM349" s="224" t="s">
        <v>501</v>
      </c>
    </row>
    <row r="350" s="2" customFormat="1">
      <c r="A350" s="39"/>
      <c r="B350" s="40"/>
      <c r="C350" s="41"/>
      <c r="D350" s="226" t="s">
        <v>164</v>
      </c>
      <c r="E350" s="41"/>
      <c r="F350" s="227" t="s">
        <v>502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164</v>
      </c>
      <c r="AU350" s="18" t="s">
        <v>82</v>
      </c>
    </row>
    <row r="351" s="2" customFormat="1">
      <c r="A351" s="39"/>
      <c r="B351" s="40"/>
      <c r="C351" s="41"/>
      <c r="D351" s="231" t="s">
        <v>165</v>
      </c>
      <c r="E351" s="41"/>
      <c r="F351" s="232" t="s">
        <v>503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165</v>
      </c>
      <c r="AU351" s="18" t="s">
        <v>82</v>
      </c>
    </row>
    <row r="352" s="2" customFormat="1" ht="16.5" customHeight="1">
      <c r="A352" s="39"/>
      <c r="B352" s="40"/>
      <c r="C352" s="213" t="s">
        <v>504</v>
      </c>
      <c r="D352" s="213" t="s">
        <v>157</v>
      </c>
      <c r="E352" s="214" t="s">
        <v>505</v>
      </c>
      <c r="F352" s="215" t="s">
        <v>506</v>
      </c>
      <c r="G352" s="216" t="s">
        <v>380</v>
      </c>
      <c r="H352" s="217">
        <v>1.704</v>
      </c>
      <c r="I352" s="218"/>
      <c r="J352" s="219">
        <f>ROUND(I352*H352,2)</f>
        <v>0</v>
      </c>
      <c r="K352" s="215" t="s">
        <v>161</v>
      </c>
      <c r="L352" s="45"/>
      <c r="M352" s="220" t="s">
        <v>19</v>
      </c>
      <c r="N352" s="221" t="s">
        <v>43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170</v>
      </c>
      <c r="AT352" s="224" t="s">
        <v>157</v>
      </c>
      <c r="AU352" s="224" t="s">
        <v>82</v>
      </c>
      <c r="AY352" s="18" t="s">
        <v>154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80</v>
      </c>
      <c r="BK352" s="225">
        <f>ROUND(I352*H352,2)</f>
        <v>0</v>
      </c>
      <c r="BL352" s="18" t="s">
        <v>170</v>
      </c>
      <c r="BM352" s="224" t="s">
        <v>507</v>
      </c>
    </row>
    <row r="353" s="2" customFormat="1">
      <c r="A353" s="39"/>
      <c r="B353" s="40"/>
      <c r="C353" s="41"/>
      <c r="D353" s="226" t="s">
        <v>164</v>
      </c>
      <c r="E353" s="41"/>
      <c r="F353" s="227" t="s">
        <v>508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164</v>
      </c>
      <c r="AU353" s="18" t="s">
        <v>82</v>
      </c>
    </row>
    <row r="354" s="2" customFormat="1">
      <c r="A354" s="39"/>
      <c r="B354" s="40"/>
      <c r="C354" s="41"/>
      <c r="D354" s="231" t="s">
        <v>165</v>
      </c>
      <c r="E354" s="41"/>
      <c r="F354" s="232" t="s">
        <v>509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165</v>
      </c>
      <c r="AU354" s="18" t="s">
        <v>82</v>
      </c>
    </row>
    <row r="355" s="2" customFormat="1" ht="16.5" customHeight="1">
      <c r="A355" s="39"/>
      <c r="B355" s="40"/>
      <c r="C355" s="213" t="s">
        <v>510</v>
      </c>
      <c r="D355" s="213" t="s">
        <v>157</v>
      </c>
      <c r="E355" s="214" t="s">
        <v>511</v>
      </c>
      <c r="F355" s="215" t="s">
        <v>512</v>
      </c>
      <c r="G355" s="216" t="s">
        <v>380</v>
      </c>
      <c r="H355" s="217">
        <v>32.375999999999998</v>
      </c>
      <c r="I355" s="218"/>
      <c r="J355" s="219">
        <f>ROUND(I355*H355,2)</f>
        <v>0</v>
      </c>
      <c r="K355" s="215" t="s">
        <v>161</v>
      </c>
      <c r="L355" s="45"/>
      <c r="M355" s="220" t="s">
        <v>19</v>
      </c>
      <c r="N355" s="221" t="s">
        <v>43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170</v>
      </c>
      <c r="AT355" s="224" t="s">
        <v>157</v>
      </c>
      <c r="AU355" s="224" t="s">
        <v>82</v>
      </c>
      <c r="AY355" s="18" t="s">
        <v>154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80</v>
      </c>
      <c r="BK355" s="225">
        <f>ROUND(I355*H355,2)</f>
        <v>0</v>
      </c>
      <c r="BL355" s="18" t="s">
        <v>170</v>
      </c>
      <c r="BM355" s="224" t="s">
        <v>513</v>
      </c>
    </row>
    <row r="356" s="2" customFormat="1">
      <c r="A356" s="39"/>
      <c r="B356" s="40"/>
      <c r="C356" s="41"/>
      <c r="D356" s="226" t="s">
        <v>164</v>
      </c>
      <c r="E356" s="41"/>
      <c r="F356" s="227" t="s">
        <v>514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164</v>
      </c>
      <c r="AU356" s="18" t="s">
        <v>82</v>
      </c>
    </row>
    <row r="357" s="2" customFormat="1">
      <c r="A357" s="39"/>
      <c r="B357" s="40"/>
      <c r="C357" s="41"/>
      <c r="D357" s="231" t="s">
        <v>165</v>
      </c>
      <c r="E357" s="41"/>
      <c r="F357" s="232" t="s">
        <v>515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165</v>
      </c>
      <c r="AU357" s="18" t="s">
        <v>82</v>
      </c>
    </row>
    <row r="358" s="14" customFormat="1">
      <c r="A358" s="14"/>
      <c r="B358" s="243"/>
      <c r="C358" s="244"/>
      <c r="D358" s="226" t="s">
        <v>167</v>
      </c>
      <c r="E358" s="244"/>
      <c r="F358" s="246" t="s">
        <v>516</v>
      </c>
      <c r="G358" s="244"/>
      <c r="H358" s="247">
        <v>32.375999999999998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167</v>
      </c>
      <c r="AU358" s="253" t="s">
        <v>82</v>
      </c>
      <c r="AV358" s="14" t="s">
        <v>82</v>
      </c>
      <c r="AW358" s="14" t="s">
        <v>4</v>
      </c>
      <c r="AX358" s="14" t="s">
        <v>80</v>
      </c>
      <c r="AY358" s="253" t="s">
        <v>154</v>
      </c>
    </row>
    <row r="359" s="2" customFormat="1" ht="21.75" customHeight="1">
      <c r="A359" s="39"/>
      <c r="B359" s="40"/>
      <c r="C359" s="213" t="s">
        <v>517</v>
      </c>
      <c r="D359" s="213" t="s">
        <v>157</v>
      </c>
      <c r="E359" s="214" t="s">
        <v>518</v>
      </c>
      <c r="F359" s="215" t="s">
        <v>519</v>
      </c>
      <c r="G359" s="216" t="s">
        <v>380</v>
      </c>
      <c r="H359" s="217">
        <v>1.704</v>
      </c>
      <c r="I359" s="218"/>
      <c r="J359" s="219">
        <f>ROUND(I359*H359,2)</f>
        <v>0</v>
      </c>
      <c r="K359" s="215" t="s">
        <v>161</v>
      </c>
      <c r="L359" s="45"/>
      <c r="M359" s="220" t="s">
        <v>19</v>
      </c>
      <c r="N359" s="221" t="s">
        <v>43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170</v>
      </c>
      <c r="AT359" s="224" t="s">
        <v>157</v>
      </c>
      <c r="AU359" s="224" t="s">
        <v>82</v>
      </c>
      <c r="AY359" s="18" t="s">
        <v>154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80</v>
      </c>
      <c r="BK359" s="225">
        <f>ROUND(I359*H359,2)</f>
        <v>0</v>
      </c>
      <c r="BL359" s="18" t="s">
        <v>170</v>
      </c>
      <c r="BM359" s="224" t="s">
        <v>520</v>
      </c>
    </row>
    <row r="360" s="2" customFormat="1">
      <c r="A360" s="39"/>
      <c r="B360" s="40"/>
      <c r="C360" s="41"/>
      <c r="D360" s="226" t="s">
        <v>164</v>
      </c>
      <c r="E360" s="41"/>
      <c r="F360" s="227" t="s">
        <v>521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164</v>
      </c>
      <c r="AU360" s="18" t="s">
        <v>82</v>
      </c>
    </row>
    <row r="361" s="2" customFormat="1">
      <c r="A361" s="39"/>
      <c r="B361" s="40"/>
      <c r="C361" s="41"/>
      <c r="D361" s="231" t="s">
        <v>165</v>
      </c>
      <c r="E361" s="41"/>
      <c r="F361" s="232" t="s">
        <v>522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165</v>
      </c>
      <c r="AU361" s="18" t="s">
        <v>82</v>
      </c>
    </row>
    <row r="362" s="12" customFormat="1" ht="22.8" customHeight="1">
      <c r="A362" s="12"/>
      <c r="B362" s="197"/>
      <c r="C362" s="198"/>
      <c r="D362" s="199" t="s">
        <v>71</v>
      </c>
      <c r="E362" s="211" t="s">
        <v>523</v>
      </c>
      <c r="F362" s="211" t="s">
        <v>524</v>
      </c>
      <c r="G362" s="198"/>
      <c r="H362" s="198"/>
      <c r="I362" s="201"/>
      <c r="J362" s="212">
        <f>BK362</f>
        <v>0</v>
      </c>
      <c r="K362" s="198"/>
      <c r="L362" s="203"/>
      <c r="M362" s="204"/>
      <c r="N362" s="205"/>
      <c r="O362" s="205"/>
      <c r="P362" s="206">
        <f>SUM(P363:P365)</f>
        <v>0</v>
      </c>
      <c r="Q362" s="205"/>
      <c r="R362" s="206">
        <f>SUM(R363:R365)</f>
        <v>0</v>
      </c>
      <c r="S362" s="205"/>
      <c r="T362" s="207">
        <f>SUM(T363:T365)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8" t="s">
        <v>80</v>
      </c>
      <c r="AT362" s="209" t="s">
        <v>71</v>
      </c>
      <c r="AU362" s="209" t="s">
        <v>80</v>
      </c>
      <c r="AY362" s="208" t="s">
        <v>154</v>
      </c>
      <c r="BK362" s="210">
        <f>SUM(BK363:BK365)</f>
        <v>0</v>
      </c>
    </row>
    <row r="363" s="2" customFormat="1" ht="16.5" customHeight="1">
      <c r="A363" s="39"/>
      <c r="B363" s="40"/>
      <c r="C363" s="213" t="s">
        <v>525</v>
      </c>
      <c r="D363" s="213" t="s">
        <v>157</v>
      </c>
      <c r="E363" s="214" t="s">
        <v>526</v>
      </c>
      <c r="F363" s="215" t="s">
        <v>527</v>
      </c>
      <c r="G363" s="216" t="s">
        <v>380</v>
      </c>
      <c r="H363" s="217">
        <v>65.492999999999995</v>
      </c>
      <c r="I363" s="218"/>
      <c r="J363" s="219">
        <f>ROUND(I363*H363,2)</f>
        <v>0</v>
      </c>
      <c r="K363" s="215" t="s">
        <v>161</v>
      </c>
      <c r="L363" s="45"/>
      <c r="M363" s="220" t="s">
        <v>19</v>
      </c>
      <c r="N363" s="221" t="s">
        <v>43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170</v>
      </c>
      <c r="AT363" s="224" t="s">
        <v>157</v>
      </c>
      <c r="AU363" s="224" t="s">
        <v>82</v>
      </c>
      <c r="AY363" s="18" t="s">
        <v>154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80</v>
      </c>
      <c r="BK363" s="225">
        <f>ROUND(I363*H363,2)</f>
        <v>0</v>
      </c>
      <c r="BL363" s="18" t="s">
        <v>170</v>
      </c>
      <c r="BM363" s="224" t="s">
        <v>528</v>
      </c>
    </row>
    <row r="364" s="2" customFormat="1">
      <c r="A364" s="39"/>
      <c r="B364" s="40"/>
      <c r="C364" s="41"/>
      <c r="D364" s="226" t="s">
        <v>164</v>
      </c>
      <c r="E364" s="41"/>
      <c r="F364" s="227" t="s">
        <v>529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164</v>
      </c>
      <c r="AU364" s="18" t="s">
        <v>82</v>
      </c>
    </row>
    <row r="365" s="2" customFormat="1">
      <c r="A365" s="39"/>
      <c r="B365" s="40"/>
      <c r="C365" s="41"/>
      <c r="D365" s="231" t="s">
        <v>165</v>
      </c>
      <c r="E365" s="41"/>
      <c r="F365" s="232" t="s">
        <v>530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165</v>
      </c>
      <c r="AU365" s="18" t="s">
        <v>82</v>
      </c>
    </row>
    <row r="366" s="12" customFormat="1" ht="25.92" customHeight="1">
      <c r="A366" s="12"/>
      <c r="B366" s="197"/>
      <c r="C366" s="198"/>
      <c r="D366" s="199" t="s">
        <v>71</v>
      </c>
      <c r="E366" s="200" t="s">
        <v>531</v>
      </c>
      <c r="F366" s="200" t="s">
        <v>532</v>
      </c>
      <c r="G366" s="198"/>
      <c r="H366" s="198"/>
      <c r="I366" s="201"/>
      <c r="J366" s="202">
        <f>BK366</f>
        <v>0</v>
      </c>
      <c r="K366" s="198"/>
      <c r="L366" s="203"/>
      <c r="M366" s="204"/>
      <c r="N366" s="205"/>
      <c r="O366" s="205"/>
      <c r="P366" s="206">
        <f>P367+P386+P406+P438+P540</f>
        <v>0</v>
      </c>
      <c r="Q366" s="205"/>
      <c r="R366" s="206">
        <f>R367+R386+R406+R438+R540</f>
        <v>4.4818244299999996</v>
      </c>
      <c r="S366" s="205"/>
      <c r="T366" s="207">
        <f>T367+T386+T406+T438+T540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8" t="s">
        <v>82</v>
      </c>
      <c r="AT366" s="209" t="s">
        <v>71</v>
      </c>
      <c r="AU366" s="209" t="s">
        <v>72</v>
      </c>
      <c r="AY366" s="208" t="s">
        <v>154</v>
      </c>
      <c r="BK366" s="210">
        <f>BK367+BK386+BK406+BK438+BK540</f>
        <v>0</v>
      </c>
    </row>
    <row r="367" s="12" customFormat="1" ht="22.8" customHeight="1">
      <c r="A367" s="12"/>
      <c r="B367" s="197"/>
      <c r="C367" s="198"/>
      <c r="D367" s="199" t="s">
        <v>71</v>
      </c>
      <c r="E367" s="211" t="s">
        <v>533</v>
      </c>
      <c r="F367" s="211" t="s">
        <v>534</v>
      </c>
      <c r="G367" s="198"/>
      <c r="H367" s="198"/>
      <c r="I367" s="201"/>
      <c r="J367" s="212">
        <f>BK367</f>
        <v>0</v>
      </c>
      <c r="K367" s="198"/>
      <c r="L367" s="203"/>
      <c r="M367" s="204"/>
      <c r="N367" s="205"/>
      <c r="O367" s="205"/>
      <c r="P367" s="206">
        <f>SUM(P368:P385)</f>
        <v>0</v>
      </c>
      <c r="Q367" s="205"/>
      <c r="R367" s="206">
        <f>SUM(R368:R385)</f>
        <v>0.042079999999999999</v>
      </c>
      <c r="S367" s="205"/>
      <c r="T367" s="207">
        <f>SUM(T368:T385)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8" t="s">
        <v>82</v>
      </c>
      <c r="AT367" s="209" t="s">
        <v>71</v>
      </c>
      <c r="AU367" s="209" t="s">
        <v>80</v>
      </c>
      <c r="AY367" s="208" t="s">
        <v>154</v>
      </c>
      <c r="BK367" s="210">
        <f>SUM(BK368:BK385)</f>
        <v>0</v>
      </c>
    </row>
    <row r="368" s="2" customFormat="1" ht="16.5" customHeight="1">
      <c r="A368" s="39"/>
      <c r="B368" s="40"/>
      <c r="C368" s="213" t="s">
        <v>535</v>
      </c>
      <c r="D368" s="213" t="s">
        <v>157</v>
      </c>
      <c r="E368" s="214" t="s">
        <v>536</v>
      </c>
      <c r="F368" s="215" t="s">
        <v>537</v>
      </c>
      <c r="G368" s="216" t="s">
        <v>538</v>
      </c>
      <c r="H368" s="217">
        <v>1</v>
      </c>
      <c r="I368" s="218"/>
      <c r="J368" s="219">
        <f>ROUND(I368*H368,2)</f>
        <v>0</v>
      </c>
      <c r="K368" s="215" t="s">
        <v>161</v>
      </c>
      <c r="L368" s="45"/>
      <c r="M368" s="220" t="s">
        <v>19</v>
      </c>
      <c r="N368" s="221" t="s">
        <v>43</v>
      </c>
      <c r="O368" s="85"/>
      <c r="P368" s="222">
        <f>O368*H368</f>
        <v>0</v>
      </c>
      <c r="Q368" s="222">
        <v>0.030200000000000001</v>
      </c>
      <c r="R368" s="222">
        <f>Q368*H368</f>
        <v>0.030200000000000001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326</v>
      </c>
      <c r="AT368" s="224" t="s">
        <v>157</v>
      </c>
      <c r="AU368" s="224" t="s">
        <v>82</v>
      </c>
      <c r="AY368" s="18" t="s">
        <v>154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80</v>
      </c>
      <c r="BK368" s="225">
        <f>ROUND(I368*H368,2)</f>
        <v>0</v>
      </c>
      <c r="BL368" s="18" t="s">
        <v>326</v>
      </c>
      <c r="BM368" s="224" t="s">
        <v>539</v>
      </c>
    </row>
    <row r="369" s="2" customFormat="1">
      <c r="A369" s="39"/>
      <c r="B369" s="40"/>
      <c r="C369" s="41"/>
      <c r="D369" s="226" t="s">
        <v>164</v>
      </c>
      <c r="E369" s="41"/>
      <c r="F369" s="227" t="s">
        <v>540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164</v>
      </c>
      <c r="AU369" s="18" t="s">
        <v>82</v>
      </c>
    </row>
    <row r="370" s="2" customFormat="1">
      <c r="A370" s="39"/>
      <c r="B370" s="40"/>
      <c r="C370" s="41"/>
      <c r="D370" s="231" t="s">
        <v>165</v>
      </c>
      <c r="E370" s="41"/>
      <c r="F370" s="232" t="s">
        <v>541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165</v>
      </c>
      <c r="AU370" s="18" t="s">
        <v>82</v>
      </c>
    </row>
    <row r="371" s="13" customFormat="1">
      <c r="A371" s="13"/>
      <c r="B371" s="233"/>
      <c r="C371" s="234"/>
      <c r="D371" s="226" t="s">
        <v>167</v>
      </c>
      <c r="E371" s="235" t="s">
        <v>19</v>
      </c>
      <c r="F371" s="236" t="s">
        <v>426</v>
      </c>
      <c r="G371" s="234"/>
      <c r="H371" s="235" t="s">
        <v>19</v>
      </c>
      <c r="I371" s="237"/>
      <c r="J371" s="234"/>
      <c r="K371" s="234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167</v>
      </c>
      <c r="AU371" s="242" t="s">
        <v>82</v>
      </c>
      <c r="AV371" s="13" t="s">
        <v>80</v>
      </c>
      <c r="AW371" s="13" t="s">
        <v>33</v>
      </c>
      <c r="AX371" s="13" t="s">
        <v>72</v>
      </c>
      <c r="AY371" s="242" t="s">
        <v>154</v>
      </c>
    </row>
    <row r="372" s="14" customFormat="1">
      <c r="A372" s="14"/>
      <c r="B372" s="243"/>
      <c r="C372" s="244"/>
      <c r="D372" s="226" t="s">
        <v>167</v>
      </c>
      <c r="E372" s="245" t="s">
        <v>19</v>
      </c>
      <c r="F372" s="246" t="s">
        <v>542</v>
      </c>
      <c r="G372" s="244"/>
      <c r="H372" s="247">
        <v>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167</v>
      </c>
      <c r="AU372" s="253" t="s">
        <v>82</v>
      </c>
      <c r="AV372" s="14" t="s">
        <v>82</v>
      </c>
      <c r="AW372" s="14" t="s">
        <v>33</v>
      </c>
      <c r="AX372" s="14" t="s">
        <v>72</v>
      </c>
      <c r="AY372" s="253" t="s">
        <v>154</v>
      </c>
    </row>
    <row r="373" s="15" customFormat="1">
      <c r="A373" s="15"/>
      <c r="B373" s="254"/>
      <c r="C373" s="255"/>
      <c r="D373" s="226" t="s">
        <v>167</v>
      </c>
      <c r="E373" s="256" t="s">
        <v>19</v>
      </c>
      <c r="F373" s="257" t="s">
        <v>169</v>
      </c>
      <c r="G373" s="255"/>
      <c r="H373" s="258">
        <v>1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167</v>
      </c>
      <c r="AU373" s="264" t="s">
        <v>82</v>
      </c>
      <c r="AV373" s="15" t="s">
        <v>170</v>
      </c>
      <c r="AW373" s="15" t="s">
        <v>33</v>
      </c>
      <c r="AX373" s="15" t="s">
        <v>80</v>
      </c>
      <c r="AY373" s="264" t="s">
        <v>154</v>
      </c>
    </row>
    <row r="374" s="2" customFormat="1" ht="16.5" customHeight="1">
      <c r="A374" s="39"/>
      <c r="B374" s="40"/>
      <c r="C374" s="213" t="s">
        <v>543</v>
      </c>
      <c r="D374" s="213" t="s">
        <v>157</v>
      </c>
      <c r="E374" s="214" t="s">
        <v>544</v>
      </c>
      <c r="F374" s="215" t="s">
        <v>545</v>
      </c>
      <c r="G374" s="216" t="s">
        <v>538</v>
      </c>
      <c r="H374" s="217">
        <v>1</v>
      </c>
      <c r="I374" s="218"/>
      <c r="J374" s="219">
        <f>ROUND(I374*H374,2)</f>
        <v>0</v>
      </c>
      <c r="K374" s="215" t="s">
        <v>161</v>
      </c>
      <c r="L374" s="45"/>
      <c r="M374" s="220" t="s">
        <v>19</v>
      </c>
      <c r="N374" s="221" t="s">
        <v>43</v>
      </c>
      <c r="O374" s="85"/>
      <c r="P374" s="222">
        <f>O374*H374</f>
        <v>0</v>
      </c>
      <c r="Q374" s="222">
        <v>0.01188</v>
      </c>
      <c r="R374" s="222">
        <f>Q374*H374</f>
        <v>0.01188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326</v>
      </c>
      <c r="AT374" s="224" t="s">
        <v>157</v>
      </c>
      <c r="AU374" s="224" t="s">
        <v>82</v>
      </c>
      <c r="AY374" s="18" t="s">
        <v>154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8" t="s">
        <v>80</v>
      </c>
      <c r="BK374" s="225">
        <f>ROUND(I374*H374,2)</f>
        <v>0</v>
      </c>
      <c r="BL374" s="18" t="s">
        <v>326</v>
      </c>
      <c r="BM374" s="224" t="s">
        <v>546</v>
      </c>
    </row>
    <row r="375" s="2" customFormat="1">
      <c r="A375" s="39"/>
      <c r="B375" s="40"/>
      <c r="C375" s="41"/>
      <c r="D375" s="226" t="s">
        <v>164</v>
      </c>
      <c r="E375" s="41"/>
      <c r="F375" s="227" t="s">
        <v>547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164</v>
      </c>
      <c r="AU375" s="18" t="s">
        <v>82</v>
      </c>
    </row>
    <row r="376" s="2" customFormat="1">
      <c r="A376" s="39"/>
      <c r="B376" s="40"/>
      <c r="C376" s="41"/>
      <c r="D376" s="231" t="s">
        <v>165</v>
      </c>
      <c r="E376" s="41"/>
      <c r="F376" s="232" t="s">
        <v>548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165</v>
      </c>
      <c r="AU376" s="18" t="s">
        <v>82</v>
      </c>
    </row>
    <row r="377" s="13" customFormat="1">
      <c r="A377" s="13"/>
      <c r="B377" s="233"/>
      <c r="C377" s="234"/>
      <c r="D377" s="226" t="s">
        <v>167</v>
      </c>
      <c r="E377" s="235" t="s">
        <v>19</v>
      </c>
      <c r="F377" s="236" t="s">
        <v>426</v>
      </c>
      <c r="G377" s="234"/>
      <c r="H377" s="235" t="s">
        <v>19</v>
      </c>
      <c r="I377" s="237"/>
      <c r="J377" s="234"/>
      <c r="K377" s="234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167</v>
      </c>
      <c r="AU377" s="242" t="s">
        <v>82</v>
      </c>
      <c r="AV377" s="13" t="s">
        <v>80</v>
      </c>
      <c r="AW377" s="13" t="s">
        <v>33</v>
      </c>
      <c r="AX377" s="13" t="s">
        <v>72</v>
      </c>
      <c r="AY377" s="242" t="s">
        <v>154</v>
      </c>
    </row>
    <row r="378" s="14" customFormat="1">
      <c r="A378" s="14"/>
      <c r="B378" s="243"/>
      <c r="C378" s="244"/>
      <c r="D378" s="226" t="s">
        <v>167</v>
      </c>
      <c r="E378" s="245" t="s">
        <v>19</v>
      </c>
      <c r="F378" s="246" t="s">
        <v>542</v>
      </c>
      <c r="G378" s="244"/>
      <c r="H378" s="247">
        <v>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167</v>
      </c>
      <c r="AU378" s="253" t="s">
        <v>82</v>
      </c>
      <c r="AV378" s="14" t="s">
        <v>82</v>
      </c>
      <c r="AW378" s="14" t="s">
        <v>33</v>
      </c>
      <c r="AX378" s="14" t="s">
        <v>72</v>
      </c>
      <c r="AY378" s="253" t="s">
        <v>154</v>
      </c>
    </row>
    <row r="379" s="15" customFormat="1">
      <c r="A379" s="15"/>
      <c r="B379" s="254"/>
      <c r="C379" s="255"/>
      <c r="D379" s="226" t="s">
        <v>167</v>
      </c>
      <c r="E379" s="256" t="s">
        <v>19</v>
      </c>
      <c r="F379" s="257" t="s">
        <v>169</v>
      </c>
      <c r="G379" s="255"/>
      <c r="H379" s="258">
        <v>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167</v>
      </c>
      <c r="AU379" s="264" t="s">
        <v>82</v>
      </c>
      <c r="AV379" s="15" t="s">
        <v>170</v>
      </c>
      <c r="AW379" s="15" t="s">
        <v>33</v>
      </c>
      <c r="AX379" s="15" t="s">
        <v>80</v>
      </c>
      <c r="AY379" s="264" t="s">
        <v>154</v>
      </c>
    </row>
    <row r="380" s="2" customFormat="1" ht="16.5" customHeight="1">
      <c r="A380" s="39"/>
      <c r="B380" s="40"/>
      <c r="C380" s="213" t="s">
        <v>549</v>
      </c>
      <c r="D380" s="213" t="s">
        <v>157</v>
      </c>
      <c r="E380" s="214" t="s">
        <v>550</v>
      </c>
      <c r="F380" s="215" t="s">
        <v>551</v>
      </c>
      <c r="G380" s="216" t="s">
        <v>380</v>
      </c>
      <c r="H380" s="217">
        <v>0.042000000000000003</v>
      </c>
      <c r="I380" s="218"/>
      <c r="J380" s="219">
        <f>ROUND(I380*H380,2)</f>
        <v>0</v>
      </c>
      <c r="K380" s="215" t="s">
        <v>161</v>
      </c>
      <c r="L380" s="45"/>
      <c r="M380" s="220" t="s">
        <v>19</v>
      </c>
      <c r="N380" s="221" t="s">
        <v>43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326</v>
      </c>
      <c r="AT380" s="224" t="s">
        <v>157</v>
      </c>
      <c r="AU380" s="224" t="s">
        <v>82</v>
      </c>
      <c r="AY380" s="18" t="s">
        <v>154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80</v>
      </c>
      <c r="BK380" s="225">
        <f>ROUND(I380*H380,2)</f>
        <v>0</v>
      </c>
      <c r="BL380" s="18" t="s">
        <v>326</v>
      </c>
      <c r="BM380" s="224" t="s">
        <v>552</v>
      </c>
    </row>
    <row r="381" s="2" customFormat="1">
      <c r="A381" s="39"/>
      <c r="B381" s="40"/>
      <c r="C381" s="41"/>
      <c r="D381" s="226" t="s">
        <v>164</v>
      </c>
      <c r="E381" s="41"/>
      <c r="F381" s="227" t="s">
        <v>553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164</v>
      </c>
      <c r="AU381" s="18" t="s">
        <v>82</v>
      </c>
    </row>
    <row r="382" s="2" customFormat="1">
      <c r="A382" s="39"/>
      <c r="B382" s="40"/>
      <c r="C382" s="41"/>
      <c r="D382" s="231" t="s">
        <v>165</v>
      </c>
      <c r="E382" s="41"/>
      <c r="F382" s="232" t="s">
        <v>554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165</v>
      </c>
      <c r="AU382" s="18" t="s">
        <v>82</v>
      </c>
    </row>
    <row r="383" s="2" customFormat="1" ht="16.5" customHeight="1">
      <c r="A383" s="39"/>
      <c r="B383" s="40"/>
      <c r="C383" s="213" t="s">
        <v>555</v>
      </c>
      <c r="D383" s="213" t="s">
        <v>157</v>
      </c>
      <c r="E383" s="214" t="s">
        <v>556</v>
      </c>
      <c r="F383" s="215" t="s">
        <v>557</v>
      </c>
      <c r="G383" s="216" t="s">
        <v>380</v>
      </c>
      <c r="H383" s="217">
        <v>0.042000000000000003</v>
      </c>
      <c r="I383" s="218"/>
      <c r="J383" s="219">
        <f>ROUND(I383*H383,2)</f>
        <v>0</v>
      </c>
      <c r="K383" s="215" t="s">
        <v>161</v>
      </c>
      <c r="L383" s="45"/>
      <c r="M383" s="220" t="s">
        <v>19</v>
      </c>
      <c r="N383" s="221" t="s">
        <v>43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326</v>
      </c>
      <c r="AT383" s="224" t="s">
        <v>157</v>
      </c>
      <c r="AU383" s="224" t="s">
        <v>82</v>
      </c>
      <c r="AY383" s="18" t="s">
        <v>154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80</v>
      </c>
      <c r="BK383" s="225">
        <f>ROUND(I383*H383,2)</f>
        <v>0</v>
      </c>
      <c r="BL383" s="18" t="s">
        <v>326</v>
      </c>
      <c r="BM383" s="224" t="s">
        <v>558</v>
      </c>
    </row>
    <row r="384" s="2" customFormat="1">
      <c r="A384" s="39"/>
      <c r="B384" s="40"/>
      <c r="C384" s="41"/>
      <c r="D384" s="226" t="s">
        <v>164</v>
      </c>
      <c r="E384" s="41"/>
      <c r="F384" s="227" t="s">
        <v>559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164</v>
      </c>
      <c r="AU384" s="18" t="s">
        <v>82</v>
      </c>
    </row>
    <row r="385" s="2" customFormat="1">
      <c r="A385" s="39"/>
      <c r="B385" s="40"/>
      <c r="C385" s="41"/>
      <c r="D385" s="231" t="s">
        <v>165</v>
      </c>
      <c r="E385" s="41"/>
      <c r="F385" s="232" t="s">
        <v>560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165</v>
      </c>
      <c r="AU385" s="18" t="s">
        <v>82</v>
      </c>
    </row>
    <row r="386" s="12" customFormat="1" ht="22.8" customHeight="1">
      <c r="A386" s="12"/>
      <c r="B386" s="197"/>
      <c r="C386" s="198"/>
      <c r="D386" s="199" t="s">
        <v>71</v>
      </c>
      <c r="E386" s="211" t="s">
        <v>561</v>
      </c>
      <c r="F386" s="211" t="s">
        <v>562</v>
      </c>
      <c r="G386" s="198"/>
      <c r="H386" s="198"/>
      <c r="I386" s="201"/>
      <c r="J386" s="212">
        <f>BK386</f>
        <v>0</v>
      </c>
      <c r="K386" s="198"/>
      <c r="L386" s="203"/>
      <c r="M386" s="204"/>
      <c r="N386" s="205"/>
      <c r="O386" s="205"/>
      <c r="P386" s="206">
        <f>SUM(P387:P405)</f>
        <v>0</v>
      </c>
      <c r="Q386" s="205"/>
      <c r="R386" s="206">
        <f>SUM(R387:R405)</f>
        <v>0.068837999999999996</v>
      </c>
      <c r="S386" s="205"/>
      <c r="T386" s="207">
        <f>SUM(T387:T405)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8" t="s">
        <v>82</v>
      </c>
      <c r="AT386" s="209" t="s">
        <v>71</v>
      </c>
      <c r="AU386" s="209" t="s">
        <v>80</v>
      </c>
      <c r="AY386" s="208" t="s">
        <v>154</v>
      </c>
      <c r="BK386" s="210">
        <f>SUM(BK387:BK405)</f>
        <v>0</v>
      </c>
    </row>
    <row r="387" s="2" customFormat="1" ht="16.5" customHeight="1">
      <c r="A387" s="39"/>
      <c r="B387" s="40"/>
      <c r="C387" s="213" t="s">
        <v>563</v>
      </c>
      <c r="D387" s="213" t="s">
        <v>157</v>
      </c>
      <c r="E387" s="214" t="s">
        <v>564</v>
      </c>
      <c r="F387" s="215" t="s">
        <v>565</v>
      </c>
      <c r="G387" s="216" t="s">
        <v>235</v>
      </c>
      <c r="H387" s="217">
        <v>5.7750000000000004</v>
      </c>
      <c r="I387" s="218"/>
      <c r="J387" s="219">
        <f>ROUND(I387*H387,2)</f>
        <v>0</v>
      </c>
      <c r="K387" s="215" t="s">
        <v>161</v>
      </c>
      <c r="L387" s="45"/>
      <c r="M387" s="220" t="s">
        <v>19</v>
      </c>
      <c r="N387" s="221" t="s">
        <v>43</v>
      </c>
      <c r="O387" s="85"/>
      <c r="P387" s="222">
        <f>O387*H387</f>
        <v>0</v>
      </c>
      <c r="Q387" s="222">
        <v>0.011820000000000001</v>
      </c>
      <c r="R387" s="222">
        <f>Q387*H387</f>
        <v>0.068260500000000002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326</v>
      </c>
      <c r="AT387" s="224" t="s">
        <v>157</v>
      </c>
      <c r="AU387" s="224" t="s">
        <v>82</v>
      </c>
      <c r="AY387" s="18" t="s">
        <v>154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80</v>
      </c>
      <c r="BK387" s="225">
        <f>ROUND(I387*H387,2)</f>
        <v>0</v>
      </c>
      <c r="BL387" s="18" t="s">
        <v>326</v>
      </c>
      <c r="BM387" s="224" t="s">
        <v>566</v>
      </c>
    </row>
    <row r="388" s="2" customFormat="1">
      <c r="A388" s="39"/>
      <c r="B388" s="40"/>
      <c r="C388" s="41"/>
      <c r="D388" s="226" t="s">
        <v>164</v>
      </c>
      <c r="E388" s="41"/>
      <c r="F388" s="227" t="s">
        <v>567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164</v>
      </c>
      <c r="AU388" s="18" t="s">
        <v>82</v>
      </c>
    </row>
    <row r="389" s="2" customFormat="1">
      <c r="A389" s="39"/>
      <c r="B389" s="40"/>
      <c r="C389" s="41"/>
      <c r="D389" s="231" t="s">
        <v>165</v>
      </c>
      <c r="E389" s="41"/>
      <c r="F389" s="232" t="s">
        <v>568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165</v>
      </c>
      <c r="AU389" s="18" t="s">
        <v>82</v>
      </c>
    </row>
    <row r="390" s="13" customFormat="1">
      <c r="A390" s="13"/>
      <c r="B390" s="233"/>
      <c r="C390" s="234"/>
      <c r="D390" s="226" t="s">
        <v>167</v>
      </c>
      <c r="E390" s="235" t="s">
        <v>19</v>
      </c>
      <c r="F390" s="236" t="s">
        <v>239</v>
      </c>
      <c r="G390" s="234"/>
      <c r="H390" s="235" t="s">
        <v>19</v>
      </c>
      <c r="I390" s="237"/>
      <c r="J390" s="234"/>
      <c r="K390" s="234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167</v>
      </c>
      <c r="AU390" s="242" t="s">
        <v>82</v>
      </c>
      <c r="AV390" s="13" t="s">
        <v>80</v>
      </c>
      <c r="AW390" s="13" t="s">
        <v>33</v>
      </c>
      <c r="AX390" s="13" t="s">
        <v>72</v>
      </c>
      <c r="AY390" s="242" t="s">
        <v>154</v>
      </c>
    </row>
    <row r="391" s="13" customFormat="1">
      <c r="A391" s="13"/>
      <c r="B391" s="233"/>
      <c r="C391" s="234"/>
      <c r="D391" s="226" t="s">
        <v>167</v>
      </c>
      <c r="E391" s="235" t="s">
        <v>19</v>
      </c>
      <c r="F391" s="236" t="s">
        <v>569</v>
      </c>
      <c r="G391" s="234"/>
      <c r="H391" s="235" t="s">
        <v>19</v>
      </c>
      <c r="I391" s="237"/>
      <c r="J391" s="234"/>
      <c r="K391" s="234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167</v>
      </c>
      <c r="AU391" s="242" t="s">
        <v>82</v>
      </c>
      <c r="AV391" s="13" t="s">
        <v>80</v>
      </c>
      <c r="AW391" s="13" t="s">
        <v>33</v>
      </c>
      <c r="AX391" s="13" t="s">
        <v>72</v>
      </c>
      <c r="AY391" s="242" t="s">
        <v>154</v>
      </c>
    </row>
    <row r="392" s="14" customFormat="1">
      <c r="A392" s="14"/>
      <c r="B392" s="243"/>
      <c r="C392" s="244"/>
      <c r="D392" s="226" t="s">
        <v>167</v>
      </c>
      <c r="E392" s="245" t="s">
        <v>19</v>
      </c>
      <c r="F392" s="246" t="s">
        <v>570</v>
      </c>
      <c r="G392" s="244"/>
      <c r="H392" s="247">
        <v>5.7750000000000004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167</v>
      </c>
      <c r="AU392" s="253" t="s">
        <v>82</v>
      </c>
      <c r="AV392" s="14" t="s">
        <v>82</v>
      </c>
      <c r="AW392" s="14" t="s">
        <v>33</v>
      </c>
      <c r="AX392" s="14" t="s">
        <v>72</v>
      </c>
      <c r="AY392" s="253" t="s">
        <v>154</v>
      </c>
    </row>
    <row r="393" s="15" customFormat="1">
      <c r="A393" s="15"/>
      <c r="B393" s="254"/>
      <c r="C393" s="255"/>
      <c r="D393" s="226" t="s">
        <v>167</v>
      </c>
      <c r="E393" s="256" t="s">
        <v>19</v>
      </c>
      <c r="F393" s="257" t="s">
        <v>169</v>
      </c>
      <c r="G393" s="255"/>
      <c r="H393" s="258">
        <v>5.7750000000000004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4" t="s">
        <v>167</v>
      </c>
      <c r="AU393" s="264" t="s">
        <v>82</v>
      </c>
      <c r="AV393" s="15" t="s">
        <v>170</v>
      </c>
      <c r="AW393" s="15" t="s">
        <v>33</v>
      </c>
      <c r="AX393" s="15" t="s">
        <v>80</v>
      </c>
      <c r="AY393" s="264" t="s">
        <v>154</v>
      </c>
    </row>
    <row r="394" s="2" customFormat="1" ht="16.5" customHeight="1">
      <c r="A394" s="39"/>
      <c r="B394" s="40"/>
      <c r="C394" s="213" t="s">
        <v>571</v>
      </c>
      <c r="D394" s="213" t="s">
        <v>157</v>
      </c>
      <c r="E394" s="214" t="s">
        <v>572</v>
      </c>
      <c r="F394" s="215" t="s">
        <v>573</v>
      </c>
      <c r="G394" s="216" t="s">
        <v>235</v>
      </c>
      <c r="H394" s="217">
        <v>5.7750000000000004</v>
      </c>
      <c r="I394" s="218"/>
      <c r="J394" s="219">
        <f>ROUND(I394*H394,2)</f>
        <v>0</v>
      </c>
      <c r="K394" s="215" t="s">
        <v>161</v>
      </c>
      <c r="L394" s="45"/>
      <c r="M394" s="220" t="s">
        <v>19</v>
      </c>
      <c r="N394" s="221" t="s">
        <v>43</v>
      </c>
      <c r="O394" s="85"/>
      <c r="P394" s="222">
        <f>O394*H394</f>
        <v>0</v>
      </c>
      <c r="Q394" s="222">
        <v>0.00010000000000000001</v>
      </c>
      <c r="R394" s="222">
        <f>Q394*H394</f>
        <v>0.00057750000000000011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326</v>
      </c>
      <c r="AT394" s="224" t="s">
        <v>157</v>
      </c>
      <c r="AU394" s="224" t="s">
        <v>82</v>
      </c>
      <c r="AY394" s="18" t="s">
        <v>154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8" t="s">
        <v>80</v>
      </c>
      <c r="BK394" s="225">
        <f>ROUND(I394*H394,2)</f>
        <v>0</v>
      </c>
      <c r="BL394" s="18" t="s">
        <v>326</v>
      </c>
      <c r="BM394" s="224" t="s">
        <v>574</v>
      </c>
    </row>
    <row r="395" s="2" customFormat="1">
      <c r="A395" s="39"/>
      <c r="B395" s="40"/>
      <c r="C395" s="41"/>
      <c r="D395" s="226" t="s">
        <v>164</v>
      </c>
      <c r="E395" s="41"/>
      <c r="F395" s="227" t="s">
        <v>575</v>
      </c>
      <c r="G395" s="41"/>
      <c r="H395" s="41"/>
      <c r="I395" s="228"/>
      <c r="J395" s="41"/>
      <c r="K395" s="41"/>
      <c r="L395" s="45"/>
      <c r="M395" s="229"/>
      <c r="N395" s="230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164</v>
      </c>
      <c r="AU395" s="18" t="s">
        <v>82</v>
      </c>
    </row>
    <row r="396" s="2" customFormat="1">
      <c r="A396" s="39"/>
      <c r="B396" s="40"/>
      <c r="C396" s="41"/>
      <c r="D396" s="231" t="s">
        <v>165</v>
      </c>
      <c r="E396" s="41"/>
      <c r="F396" s="232" t="s">
        <v>576</v>
      </c>
      <c r="G396" s="41"/>
      <c r="H396" s="41"/>
      <c r="I396" s="228"/>
      <c r="J396" s="41"/>
      <c r="K396" s="41"/>
      <c r="L396" s="45"/>
      <c r="M396" s="229"/>
      <c r="N396" s="230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165</v>
      </c>
      <c r="AU396" s="18" t="s">
        <v>82</v>
      </c>
    </row>
    <row r="397" s="2" customFormat="1" ht="16.5" customHeight="1">
      <c r="A397" s="39"/>
      <c r="B397" s="40"/>
      <c r="C397" s="213" t="s">
        <v>577</v>
      </c>
      <c r="D397" s="213" t="s">
        <v>157</v>
      </c>
      <c r="E397" s="214" t="s">
        <v>578</v>
      </c>
      <c r="F397" s="215" t="s">
        <v>579</v>
      </c>
      <c r="G397" s="216" t="s">
        <v>235</v>
      </c>
      <c r="H397" s="217">
        <v>5.7750000000000004</v>
      </c>
      <c r="I397" s="218"/>
      <c r="J397" s="219">
        <f>ROUND(I397*H397,2)</f>
        <v>0</v>
      </c>
      <c r="K397" s="215" t="s">
        <v>161</v>
      </c>
      <c r="L397" s="45"/>
      <c r="M397" s="220" t="s">
        <v>19</v>
      </c>
      <c r="N397" s="221" t="s">
        <v>43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326</v>
      </c>
      <c r="AT397" s="224" t="s">
        <v>157</v>
      </c>
      <c r="AU397" s="224" t="s">
        <v>82</v>
      </c>
      <c r="AY397" s="18" t="s">
        <v>154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80</v>
      </c>
      <c r="BK397" s="225">
        <f>ROUND(I397*H397,2)</f>
        <v>0</v>
      </c>
      <c r="BL397" s="18" t="s">
        <v>326</v>
      </c>
      <c r="BM397" s="224" t="s">
        <v>580</v>
      </c>
    </row>
    <row r="398" s="2" customFormat="1">
      <c r="A398" s="39"/>
      <c r="B398" s="40"/>
      <c r="C398" s="41"/>
      <c r="D398" s="226" t="s">
        <v>164</v>
      </c>
      <c r="E398" s="41"/>
      <c r="F398" s="227" t="s">
        <v>581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164</v>
      </c>
      <c r="AU398" s="18" t="s">
        <v>82</v>
      </c>
    </row>
    <row r="399" s="2" customFormat="1">
      <c r="A399" s="39"/>
      <c r="B399" s="40"/>
      <c r="C399" s="41"/>
      <c r="D399" s="231" t="s">
        <v>165</v>
      </c>
      <c r="E399" s="41"/>
      <c r="F399" s="232" t="s">
        <v>582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165</v>
      </c>
      <c r="AU399" s="18" t="s">
        <v>82</v>
      </c>
    </row>
    <row r="400" s="2" customFormat="1" ht="16.5" customHeight="1">
      <c r="A400" s="39"/>
      <c r="B400" s="40"/>
      <c r="C400" s="213" t="s">
        <v>583</v>
      </c>
      <c r="D400" s="213" t="s">
        <v>157</v>
      </c>
      <c r="E400" s="214" t="s">
        <v>584</v>
      </c>
      <c r="F400" s="215" t="s">
        <v>585</v>
      </c>
      <c r="G400" s="216" t="s">
        <v>380</v>
      </c>
      <c r="H400" s="217">
        <v>0.069000000000000006</v>
      </c>
      <c r="I400" s="218"/>
      <c r="J400" s="219">
        <f>ROUND(I400*H400,2)</f>
        <v>0</v>
      </c>
      <c r="K400" s="215" t="s">
        <v>161</v>
      </c>
      <c r="L400" s="45"/>
      <c r="M400" s="220" t="s">
        <v>19</v>
      </c>
      <c r="N400" s="221" t="s">
        <v>43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326</v>
      </c>
      <c r="AT400" s="224" t="s">
        <v>157</v>
      </c>
      <c r="AU400" s="224" t="s">
        <v>82</v>
      </c>
      <c r="AY400" s="18" t="s">
        <v>154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8" t="s">
        <v>80</v>
      </c>
      <c r="BK400" s="225">
        <f>ROUND(I400*H400,2)</f>
        <v>0</v>
      </c>
      <c r="BL400" s="18" t="s">
        <v>326</v>
      </c>
      <c r="BM400" s="224" t="s">
        <v>586</v>
      </c>
    </row>
    <row r="401" s="2" customFormat="1">
      <c r="A401" s="39"/>
      <c r="B401" s="40"/>
      <c r="C401" s="41"/>
      <c r="D401" s="226" t="s">
        <v>164</v>
      </c>
      <c r="E401" s="41"/>
      <c r="F401" s="227" t="s">
        <v>587</v>
      </c>
      <c r="G401" s="41"/>
      <c r="H401" s="41"/>
      <c r="I401" s="228"/>
      <c r="J401" s="41"/>
      <c r="K401" s="41"/>
      <c r="L401" s="45"/>
      <c r="M401" s="229"/>
      <c r="N401" s="230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164</v>
      </c>
      <c r="AU401" s="18" t="s">
        <v>82</v>
      </c>
    </row>
    <row r="402" s="2" customFormat="1">
      <c r="A402" s="39"/>
      <c r="B402" s="40"/>
      <c r="C402" s="41"/>
      <c r="D402" s="231" t="s">
        <v>165</v>
      </c>
      <c r="E402" s="41"/>
      <c r="F402" s="232" t="s">
        <v>588</v>
      </c>
      <c r="G402" s="41"/>
      <c r="H402" s="41"/>
      <c r="I402" s="228"/>
      <c r="J402" s="41"/>
      <c r="K402" s="41"/>
      <c r="L402" s="45"/>
      <c r="M402" s="229"/>
      <c r="N402" s="230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165</v>
      </c>
      <c r="AU402" s="18" t="s">
        <v>82</v>
      </c>
    </row>
    <row r="403" s="2" customFormat="1" ht="16.5" customHeight="1">
      <c r="A403" s="39"/>
      <c r="B403" s="40"/>
      <c r="C403" s="213" t="s">
        <v>589</v>
      </c>
      <c r="D403" s="213" t="s">
        <v>157</v>
      </c>
      <c r="E403" s="214" t="s">
        <v>590</v>
      </c>
      <c r="F403" s="215" t="s">
        <v>591</v>
      </c>
      <c r="G403" s="216" t="s">
        <v>380</v>
      </c>
      <c r="H403" s="217">
        <v>0.069000000000000006</v>
      </c>
      <c r="I403" s="218"/>
      <c r="J403" s="219">
        <f>ROUND(I403*H403,2)</f>
        <v>0</v>
      </c>
      <c r="K403" s="215" t="s">
        <v>161</v>
      </c>
      <c r="L403" s="45"/>
      <c r="M403" s="220" t="s">
        <v>19</v>
      </c>
      <c r="N403" s="221" t="s">
        <v>43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326</v>
      </c>
      <c r="AT403" s="224" t="s">
        <v>157</v>
      </c>
      <c r="AU403" s="224" t="s">
        <v>82</v>
      </c>
      <c r="AY403" s="18" t="s">
        <v>154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80</v>
      </c>
      <c r="BK403" s="225">
        <f>ROUND(I403*H403,2)</f>
        <v>0</v>
      </c>
      <c r="BL403" s="18" t="s">
        <v>326</v>
      </c>
      <c r="BM403" s="224" t="s">
        <v>592</v>
      </c>
    </row>
    <row r="404" s="2" customFormat="1">
      <c r="A404" s="39"/>
      <c r="B404" s="40"/>
      <c r="C404" s="41"/>
      <c r="D404" s="226" t="s">
        <v>164</v>
      </c>
      <c r="E404" s="41"/>
      <c r="F404" s="227" t="s">
        <v>593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164</v>
      </c>
      <c r="AU404" s="18" t="s">
        <v>82</v>
      </c>
    </row>
    <row r="405" s="2" customFormat="1">
      <c r="A405" s="39"/>
      <c r="B405" s="40"/>
      <c r="C405" s="41"/>
      <c r="D405" s="231" t="s">
        <v>165</v>
      </c>
      <c r="E405" s="41"/>
      <c r="F405" s="232" t="s">
        <v>594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165</v>
      </c>
      <c r="AU405" s="18" t="s">
        <v>82</v>
      </c>
    </row>
    <row r="406" s="12" customFormat="1" ht="22.8" customHeight="1">
      <c r="A406" s="12"/>
      <c r="B406" s="197"/>
      <c r="C406" s="198"/>
      <c r="D406" s="199" t="s">
        <v>71</v>
      </c>
      <c r="E406" s="211" t="s">
        <v>595</v>
      </c>
      <c r="F406" s="211" t="s">
        <v>596</v>
      </c>
      <c r="G406" s="198"/>
      <c r="H406" s="198"/>
      <c r="I406" s="201"/>
      <c r="J406" s="212">
        <f>BK406</f>
        <v>0</v>
      </c>
      <c r="K406" s="198"/>
      <c r="L406" s="203"/>
      <c r="M406" s="204"/>
      <c r="N406" s="205"/>
      <c r="O406" s="205"/>
      <c r="P406" s="206">
        <f>SUM(P407:P437)</f>
        <v>0</v>
      </c>
      <c r="Q406" s="205"/>
      <c r="R406" s="206">
        <f>SUM(R407:R437)</f>
        <v>2.9783299999999997</v>
      </c>
      <c r="S406" s="205"/>
      <c r="T406" s="207">
        <f>SUM(T407:T437)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8" t="s">
        <v>82</v>
      </c>
      <c r="AT406" s="209" t="s">
        <v>71</v>
      </c>
      <c r="AU406" s="209" t="s">
        <v>80</v>
      </c>
      <c r="AY406" s="208" t="s">
        <v>154</v>
      </c>
      <c r="BK406" s="210">
        <f>SUM(BK407:BK437)</f>
        <v>0</v>
      </c>
    </row>
    <row r="407" s="2" customFormat="1" ht="16.5" customHeight="1">
      <c r="A407" s="39"/>
      <c r="B407" s="40"/>
      <c r="C407" s="213" t="s">
        <v>597</v>
      </c>
      <c r="D407" s="213" t="s">
        <v>157</v>
      </c>
      <c r="E407" s="214" t="s">
        <v>598</v>
      </c>
      <c r="F407" s="215" t="s">
        <v>599</v>
      </c>
      <c r="G407" s="216" t="s">
        <v>422</v>
      </c>
      <c r="H407" s="217">
        <v>1</v>
      </c>
      <c r="I407" s="218"/>
      <c r="J407" s="219">
        <f>ROUND(I407*H407,2)</f>
        <v>0</v>
      </c>
      <c r="K407" s="215" t="s">
        <v>161</v>
      </c>
      <c r="L407" s="45"/>
      <c r="M407" s="220" t="s">
        <v>19</v>
      </c>
      <c r="N407" s="221" t="s">
        <v>43</v>
      </c>
      <c r="O407" s="85"/>
      <c r="P407" s="222">
        <f>O407*H407</f>
        <v>0</v>
      </c>
      <c r="Q407" s="222">
        <v>0.00033</v>
      </c>
      <c r="R407" s="222">
        <f>Q407*H407</f>
        <v>0.00033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326</v>
      </c>
      <c r="AT407" s="224" t="s">
        <v>157</v>
      </c>
      <c r="AU407" s="224" t="s">
        <v>82</v>
      </c>
      <c r="AY407" s="18" t="s">
        <v>154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80</v>
      </c>
      <c r="BK407" s="225">
        <f>ROUND(I407*H407,2)</f>
        <v>0</v>
      </c>
      <c r="BL407" s="18" t="s">
        <v>326</v>
      </c>
      <c r="BM407" s="224" t="s">
        <v>600</v>
      </c>
    </row>
    <row r="408" s="2" customFormat="1">
      <c r="A408" s="39"/>
      <c r="B408" s="40"/>
      <c r="C408" s="41"/>
      <c r="D408" s="226" t="s">
        <v>164</v>
      </c>
      <c r="E408" s="41"/>
      <c r="F408" s="227" t="s">
        <v>601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164</v>
      </c>
      <c r="AU408" s="18" t="s">
        <v>82</v>
      </c>
    </row>
    <row r="409" s="2" customFormat="1">
      <c r="A409" s="39"/>
      <c r="B409" s="40"/>
      <c r="C409" s="41"/>
      <c r="D409" s="231" t="s">
        <v>165</v>
      </c>
      <c r="E409" s="41"/>
      <c r="F409" s="232" t="s">
        <v>602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165</v>
      </c>
      <c r="AU409" s="18" t="s">
        <v>82</v>
      </c>
    </row>
    <row r="410" s="13" customFormat="1">
      <c r="A410" s="13"/>
      <c r="B410" s="233"/>
      <c r="C410" s="234"/>
      <c r="D410" s="226" t="s">
        <v>167</v>
      </c>
      <c r="E410" s="235" t="s">
        <v>19</v>
      </c>
      <c r="F410" s="236" t="s">
        <v>426</v>
      </c>
      <c r="G410" s="234"/>
      <c r="H410" s="235" t="s">
        <v>19</v>
      </c>
      <c r="I410" s="237"/>
      <c r="J410" s="234"/>
      <c r="K410" s="234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167</v>
      </c>
      <c r="AU410" s="242" t="s">
        <v>82</v>
      </c>
      <c r="AV410" s="13" t="s">
        <v>80</v>
      </c>
      <c r="AW410" s="13" t="s">
        <v>33</v>
      </c>
      <c r="AX410" s="13" t="s">
        <v>72</v>
      </c>
      <c r="AY410" s="242" t="s">
        <v>154</v>
      </c>
    </row>
    <row r="411" s="13" customFormat="1">
      <c r="A411" s="13"/>
      <c r="B411" s="233"/>
      <c r="C411" s="234"/>
      <c r="D411" s="226" t="s">
        <v>167</v>
      </c>
      <c r="E411" s="235" t="s">
        <v>19</v>
      </c>
      <c r="F411" s="236" t="s">
        <v>427</v>
      </c>
      <c r="G411" s="234"/>
      <c r="H411" s="235" t="s">
        <v>19</v>
      </c>
      <c r="I411" s="237"/>
      <c r="J411" s="234"/>
      <c r="K411" s="234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167</v>
      </c>
      <c r="AU411" s="242" t="s">
        <v>82</v>
      </c>
      <c r="AV411" s="13" t="s">
        <v>80</v>
      </c>
      <c r="AW411" s="13" t="s">
        <v>33</v>
      </c>
      <c r="AX411" s="13" t="s">
        <v>72</v>
      </c>
      <c r="AY411" s="242" t="s">
        <v>154</v>
      </c>
    </row>
    <row r="412" s="14" customFormat="1">
      <c r="A412" s="14"/>
      <c r="B412" s="243"/>
      <c r="C412" s="244"/>
      <c r="D412" s="226" t="s">
        <v>167</v>
      </c>
      <c r="E412" s="245" t="s">
        <v>19</v>
      </c>
      <c r="F412" s="246" t="s">
        <v>80</v>
      </c>
      <c r="G412" s="244"/>
      <c r="H412" s="247">
        <v>1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167</v>
      </c>
      <c r="AU412" s="253" t="s">
        <v>82</v>
      </c>
      <c r="AV412" s="14" t="s">
        <v>82</v>
      </c>
      <c r="AW412" s="14" t="s">
        <v>33</v>
      </c>
      <c r="AX412" s="14" t="s">
        <v>72</v>
      </c>
      <c r="AY412" s="253" t="s">
        <v>154</v>
      </c>
    </row>
    <row r="413" s="15" customFormat="1">
      <c r="A413" s="15"/>
      <c r="B413" s="254"/>
      <c r="C413" s="255"/>
      <c r="D413" s="226" t="s">
        <v>167</v>
      </c>
      <c r="E413" s="256" t="s">
        <v>19</v>
      </c>
      <c r="F413" s="257" t="s">
        <v>169</v>
      </c>
      <c r="G413" s="255"/>
      <c r="H413" s="258">
        <v>1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167</v>
      </c>
      <c r="AU413" s="264" t="s">
        <v>82</v>
      </c>
      <c r="AV413" s="15" t="s">
        <v>170</v>
      </c>
      <c r="AW413" s="15" t="s">
        <v>33</v>
      </c>
      <c r="AX413" s="15" t="s">
        <v>80</v>
      </c>
      <c r="AY413" s="264" t="s">
        <v>154</v>
      </c>
    </row>
    <row r="414" s="2" customFormat="1" ht="24.15" customHeight="1">
      <c r="A414" s="39"/>
      <c r="B414" s="40"/>
      <c r="C414" s="269" t="s">
        <v>603</v>
      </c>
      <c r="D414" s="269" t="s">
        <v>429</v>
      </c>
      <c r="E414" s="270" t="s">
        <v>604</v>
      </c>
      <c r="F414" s="271" t="s">
        <v>605</v>
      </c>
      <c r="G414" s="272" t="s">
        <v>422</v>
      </c>
      <c r="H414" s="273">
        <v>1</v>
      </c>
      <c r="I414" s="274"/>
      <c r="J414" s="275">
        <f>ROUND(I414*H414,2)</f>
        <v>0</v>
      </c>
      <c r="K414" s="271" t="s">
        <v>19</v>
      </c>
      <c r="L414" s="276"/>
      <c r="M414" s="277" t="s">
        <v>19</v>
      </c>
      <c r="N414" s="278" t="s">
        <v>43</v>
      </c>
      <c r="O414" s="85"/>
      <c r="P414" s="222">
        <f>O414*H414</f>
        <v>0</v>
      </c>
      <c r="Q414" s="222">
        <v>0.084000000000000005</v>
      </c>
      <c r="R414" s="222">
        <f>Q414*H414</f>
        <v>0.084000000000000005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434</v>
      </c>
      <c r="AT414" s="224" t="s">
        <v>429</v>
      </c>
      <c r="AU414" s="224" t="s">
        <v>82</v>
      </c>
      <c r="AY414" s="18" t="s">
        <v>154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80</v>
      </c>
      <c r="BK414" s="225">
        <f>ROUND(I414*H414,2)</f>
        <v>0</v>
      </c>
      <c r="BL414" s="18" t="s">
        <v>326</v>
      </c>
      <c r="BM414" s="224" t="s">
        <v>606</v>
      </c>
    </row>
    <row r="415" s="2" customFormat="1">
      <c r="A415" s="39"/>
      <c r="B415" s="40"/>
      <c r="C415" s="41"/>
      <c r="D415" s="226" t="s">
        <v>164</v>
      </c>
      <c r="E415" s="41"/>
      <c r="F415" s="227" t="s">
        <v>605</v>
      </c>
      <c r="G415" s="41"/>
      <c r="H415" s="41"/>
      <c r="I415" s="228"/>
      <c r="J415" s="41"/>
      <c r="K415" s="41"/>
      <c r="L415" s="45"/>
      <c r="M415" s="229"/>
      <c r="N415" s="230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164</v>
      </c>
      <c r="AU415" s="18" t="s">
        <v>82</v>
      </c>
    </row>
    <row r="416" s="13" customFormat="1">
      <c r="A416" s="13"/>
      <c r="B416" s="233"/>
      <c r="C416" s="234"/>
      <c r="D416" s="226" t="s">
        <v>167</v>
      </c>
      <c r="E416" s="235" t="s">
        <v>19</v>
      </c>
      <c r="F416" s="236" t="s">
        <v>426</v>
      </c>
      <c r="G416" s="234"/>
      <c r="H416" s="235" t="s">
        <v>19</v>
      </c>
      <c r="I416" s="237"/>
      <c r="J416" s="234"/>
      <c r="K416" s="234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167</v>
      </c>
      <c r="AU416" s="242" t="s">
        <v>82</v>
      </c>
      <c r="AV416" s="13" t="s">
        <v>80</v>
      </c>
      <c r="AW416" s="13" t="s">
        <v>33</v>
      </c>
      <c r="AX416" s="13" t="s">
        <v>72</v>
      </c>
      <c r="AY416" s="242" t="s">
        <v>154</v>
      </c>
    </row>
    <row r="417" s="13" customFormat="1">
      <c r="A417" s="13"/>
      <c r="B417" s="233"/>
      <c r="C417" s="234"/>
      <c r="D417" s="226" t="s">
        <v>167</v>
      </c>
      <c r="E417" s="235" t="s">
        <v>19</v>
      </c>
      <c r="F417" s="236" t="s">
        <v>427</v>
      </c>
      <c r="G417" s="234"/>
      <c r="H417" s="235" t="s">
        <v>19</v>
      </c>
      <c r="I417" s="237"/>
      <c r="J417" s="234"/>
      <c r="K417" s="234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167</v>
      </c>
      <c r="AU417" s="242" t="s">
        <v>82</v>
      </c>
      <c r="AV417" s="13" t="s">
        <v>80</v>
      </c>
      <c r="AW417" s="13" t="s">
        <v>33</v>
      </c>
      <c r="AX417" s="13" t="s">
        <v>72</v>
      </c>
      <c r="AY417" s="242" t="s">
        <v>154</v>
      </c>
    </row>
    <row r="418" s="14" customFormat="1">
      <c r="A418" s="14"/>
      <c r="B418" s="243"/>
      <c r="C418" s="244"/>
      <c r="D418" s="226" t="s">
        <v>167</v>
      </c>
      <c r="E418" s="245" t="s">
        <v>19</v>
      </c>
      <c r="F418" s="246" t="s">
        <v>80</v>
      </c>
      <c r="G418" s="244"/>
      <c r="H418" s="247">
        <v>1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167</v>
      </c>
      <c r="AU418" s="253" t="s">
        <v>82</v>
      </c>
      <c r="AV418" s="14" t="s">
        <v>82</v>
      </c>
      <c r="AW418" s="14" t="s">
        <v>33</v>
      </c>
      <c r="AX418" s="14" t="s">
        <v>72</v>
      </c>
      <c r="AY418" s="253" t="s">
        <v>154</v>
      </c>
    </row>
    <row r="419" s="15" customFormat="1">
      <c r="A419" s="15"/>
      <c r="B419" s="254"/>
      <c r="C419" s="255"/>
      <c r="D419" s="226" t="s">
        <v>167</v>
      </c>
      <c r="E419" s="256" t="s">
        <v>19</v>
      </c>
      <c r="F419" s="257" t="s">
        <v>169</v>
      </c>
      <c r="G419" s="255"/>
      <c r="H419" s="258">
        <v>1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167</v>
      </c>
      <c r="AU419" s="264" t="s">
        <v>82</v>
      </c>
      <c r="AV419" s="15" t="s">
        <v>170</v>
      </c>
      <c r="AW419" s="15" t="s">
        <v>33</v>
      </c>
      <c r="AX419" s="15" t="s">
        <v>80</v>
      </c>
      <c r="AY419" s="264" t="s">
        <v>154</v>
      </c>
    </row>
    <row r="420" s="2" customFormat="1" ht="16.5" customHeight="1">
      <c r="A420" s="39"/>
      <c r="B420" s="40"/>
      <c r="C420" s="213" t="s">
        <v>607</v>
      </c>
      <c r="D420" s="213" t="s">
        <v>157</v>
      </c>
      <c r="E420" s="214" t="s">
        <v>608</v>
      </c>
      <c r="F420" s="215" t="s">
        <v>609</v>
      </c>
      <c r="G420" s="216" t="s">
        <v>610</v>
      </c>
      <c r="H420" s="217">
        <v>98.099999999999994</v>
      </c>
      <c r="I420" s="218"/>
      <c r="J420" s="219">
        <f>ROUND(I420*H420,2)</f>
        <v>0</v>
      </c>
      <c r="K420" s="215" t="s">
        <v>19</v>
      </c>
      <c r="L420" s="45"/>
      <c r="M420" s="220" t="s">
        <v>19</v>
      </c>
      <c r="N420" s="221" t="s">
        <v>43</v>
      </c>
      <c r="O420" s="85"/>
      <c r="P420" s="222">
        <f>O420*H420</f>
        <v>0</v>
      </c>
      <c r="Q420" s="222">
        <v>0.02</v>
      </c>
      <c r="R420" s="222">
        <f>Q420*H420</f>
        <v>1.962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326</v>
      </c>
      <c r="AT420" s="224" t="s">
        <v>157</v>
      </c>
      <c r="AU420" s="224" t="s">
        <v>82</v>
      </c>
      <c r="AY420" s="18" t="s">
        <v>154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80</v>
      </c>
      <c r="BK420" s="225">
        <f>ROUND(I420*H420,2)</f>
        <v>0</v>
      </c>
      <c r="BL420" s="18" t="s">
        <v>326</v>
      </c>
      <c r="BM420" s="224" t="s">
        <v>611</v>
      </c>
    </row>
    <row r="421" s="2" customFormat="1">
      <c r="A421" s="39"/>
      <c r="B421" s="40"/>
      <c r="C421" s="41"/>
      <c r="D421" s="226" t="s">
        <v>164</v>
      </c>
      <c r="E421" s="41"/>
      <c r="F421" s="227" t="s">
        <v>609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164</v>
      </c>
      <c r="AU421" s="18" t="s">
        <v>82</v>
      </c>
    </row>
    <row r="422" s="13" customFormat="1">
      <c r="A422" s="13"/>
      <c r="B422" s="233"/>
      <c r="C422" s="234"/>
      <c r="D422" s="226" t="s">
        <v>167</v>
      </c>
      <c r="E422" s="235" t="s">
        <v>19</v>
      </c>
      <c r="F422" s="236" t="s">
        <v>612</v>
      </c>
      <c r="G422" s="234"/>
      <c r="H422" s="235" t="s">
        <v>19</v>
      </c>
      <c r="I422" s="237"/>
      <c r="J422" s="234"/>
      <c r="K422" s="234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167</v>
      </c>
      <c r="AU422" s="242" t="s">
        <v>82</v>
      </c>
      <c r="AV422" s="13" t="s">
        <v>80</v>
      </c>
      <c r="AW422" s="13" t="s">
        <v>33</v>
      </c>
      <c r="AX422" s="13" t="s">
        <v>72</v>
      </c>
      <c r="AY422" s="242" t="s">
        <v>154</v>
      </c>
    </row>
    <row r="423" s="13" customFormat="1">
      <c r="A423" s="13"/>
      <c r="B423" s="233"/>
      <c r="C423" s="234"/>
      <c r="D423" s="226" t="s">
        <v>167</v>
      </c>
      <c r="E423" s="235" t="s">
        <v>19</v>
      </c>
      <c r="F423" s="236" t="s">
        <v>613</v>
      </c>
      <c r="G423" s="234"/>
      <c r="H423" s="235" t="s">
        <v>19</v>
      </c>
      <c r="I423" s="237"/>
      <c r="J423" s="234"/>
      <c r="K423" s="234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167</v>
      </c>
      <c r="AU423" s="242" t="s">
        <v>82</v>
      </c>
      <c r="AV423" s="13" t="s">
        <v>80</v>
      </c>
      <c r="AW423" s="13" t="s">
        <v>33</v>
      </c>
      <c r="AX423" s="13" t="s">
        <v>72</v>
      </c>
      <c r="AY423" s="242" t="s">
        <v>154</v>
      </c>
    </row>
    <row r="424" s="14" customFormat="1">
      <c r="A424" s="14"/>
      <c r="B424" s="243"/>
      <c r="C424" s="244"/>
      <c r="D424" s="226" t="s">
        <v>167</v>
      </c>
      <c r="E424" s="245" t="s">
        <v>19</v>
      </c>
      <c r="F424" s="246" t="s">
        <v>614</v>
      </c>
      <c r="G424" s="244"/>
      <c r="H424" s="247">
        <v>98.099999999999994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167</v>
      </c>
      <c r="AU424" s="253" t="s">
        <v>82</v>
      </c>
      <c r="AV424" s="14" t="s">
        <v>82</v>
      </c>
      <c r="AW424" s="14" t="s">
        <v>33</v>
      </c>
      <c r="AX424" s="14" t="s">
        <v>72</v>
      </c>
      <c r="AY424" s="253" t="s">
        <v>154</v>
      </c>
    </row>
    <row r="425" s="15" customFormat="1">
      <c r="A425" s="15"/>
      <c r="B425" s="254"/>
      <c r="C425" s="255"/>
      <c r="D425" s="226" t="s">
        <v>167</v>
      </c>
      <c r="E425" s="256" t="s">
        <v>19</v>
      </c>
      <c r="F425" s="257" t="s">
        <v>169</v>
      </c>
      <c r="G425" s="255"/>
      <c r="H425" s="258">
        <v>98.099999999999994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167</v>
      </c>
      <c r="AU425" s="264" t="s">
        <v>82</v>
      </c>
      <c r="AV425" s="15" t="s">
        <v>170</v>
      </c>
      <c r="AW425" s="15" t="s">
        <v>33</v>
      </c>
      <c r="AX425" s="15" t="s">
        <v>80</v>
      </c>
      <c r="AY425" s="264" t="s">
        <v>154</v>
      </c>
    </row>
    <row r="426" s="2" customFormat="1" ht="16.5" customHeight="1">
      <c r="A426" s="39"/>
      <c r="B426" s="40"/>
      <c r="C426" s="213" t="s">
        <v>615</v>
      </c>
      <c r="D426" s="213" t="s">
        <v>157</v>
      </c>
      <c r="E426" s="214" t="s">
        <v>616</v>
      </c>
      <c r="F426" s="215" t="s">
        <v>617</v>
      </c>
      <c r="G426" s="216" t="s">
        <v>610</v>
      </c>
      <c r="H426" s="217">
        <v>23.300000000000001</v>
      </c>
      <c r="I426" s="218"/>
      <c r="J426" s="219">
        <f>ROUND(I426*H426,2)</f>
        <v>0</v>
      </c>
      <c r="K426" s="215" t="s">
        <v>19</v>
      </c>
      <c r="L426" s="45"/>
      <c r="M426" s="220" t="s">
        <v>19</v>
      </c>
      <c r="N426" s="221" t="s">
        <v>43</v>
      </c>
      <c r="O426" s="85"/>
      <c r="P426" s="222">
        <f>O426*H426</f>
        <v>0</v>
      </c>
      <c r="Q426" s="222">
        <v>0.040000000000000001</v>
      </c>
      <c r="R426" s="222">
        <f>Q426*H426</f>
        <v>0.93200000000000005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326</v>
      </c>
      <c r="AT426" s="224" t="s">
        <v>157</v>
      </c>
      <c r="AU426" s="224" t="s">
        <v>82</v>
      </c>
      <c r="AY426" s="18" t="s">
        <v>154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80</v>
      </c>
      <c r="BK426" s="225">
        <f>ROUND(I426*H426,2)</f>
        <v>0</v>
      </c>
      <c r="BL426" s="18" t="s">
        <v>326</v>
      </c>
      <c r="BM426" s="224" t="s">
        <v>618</v>
      </c>
    </row>
    <row r="427" s="2" customFormat="1">
      <c r="A427" s="39"/>
      <c r="B427" s="40"/>
      <c r="C427" s="41"/>
      <c r="D427" s="226" t="s">
        <v>164</v>
      </c>
      <c r="E427" s="41"/>
      <c r="F427" s="227" t="s">
        <v>617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164</v>
      </c>
      <c r="AU427" s="18" t="s">
        <v>82</v>
      </c>
    </row>
    <row r="428" s="13" customFormat="1">
      <c r="A428" s="13"/>
      <c r="B428" s="233"/>
      <c r="C428" s="234"/>
      <c r="D428" s="226" t="s">
        <v>167</v>
      </c>
      <c r="E428" s="235" t="s">
        <v>19</v>
      </c>
      <c r="F428" s="236" t="s">
        <v>612</v>
      </c>
      <c r="G428" s="234"/>
      <c r="H428" s="235" t="s">
        <v>19</v>
      </c>
      <c r="I428" s="237"/>
      <c r="J428" s="234"/>
      <c r="K428" s="234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167</v>
      </c>
      <c r="AU428" s="242" t="s">
        <v>82</v>
      </c>
      <c r="AV428" s="13" t="s">
        <v>80</v>
      </c>
      <c r="AW428" s="13" t="s">
        <v>33</v>
      </c>
      <c r="AX428" s="13" t="s">
        <v>72</v>
      </c>
      <c r="AY428" s="242" t="s">
        <v>154</v>
      </c>
    </row>
    <row r="429" s="13" customFormat="1">
      <c r="A429" s="13"/>
      <c r="B429" s="233"/>
      <c r="C429" s="234"/>
      <c r="D429" s="226" t="s">
        <v>167</v>
      </c>
      <c r="E429" s="235" t="s">
        <v>19</v>
      </c>
      <c r="F429" s="236" t="s">
        <v>613</v>
      </c>
      <c r="G429" s="234"/>
      <c r="H429" s="235" t="s">
        <v>19</v>
      </c>
      <c r="I429" s="237"/>
      <c r="J429" s="234"/>
      <c r="K429" s="234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167</v>
      </c>
      <c r="AU429" s="242" t="s">
        <v>82</v>
      </c>
      <c r="AV429" s="13" t="s">
        <v>80</v>
      </c>
      <c r="AW429" s="13" t="s">
        <v>33</v>
      </c>
      <c r="AX429" s="13" t="s">
        <v>72</v>
      </c>
      <c r="AY429" s="242" t="s">
        <v>154</v>
      </c>
    </row>
    <row r="430" s="14" customFormat="1">
      <c r="A430" s="14"/>
      <c r="B430" s="243"/>
      <c r="C430" s="244"/>
      <c r="D430" s="226" t="s">
        <v>167</v>
      </c>
      <c r="E430" s="245" t="s">
        <v>19</v>
      </c>
      <c r="F430" s="246" t="s">
        <v>619</v>
      </c>
      <c r="G430" s="244"/>
      <c r="H430" s="247">
        <v>23.300000000000001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167</v>
      </c>
      <c r="AU430" s="253" t="s">
        <v>82</v>
      </c>
      <c r="AV430" s="14" t="s">
        <v>82</v>
      </c>
      <c r="AW430" s="14" t="s">
        <v>33</v>
      </c>
      <c r="AX430" s="14" t="s">
        <v>72</v>
      </c>
      <c r="AY430" s="253" t="s">
        <v>154</v>
      </c>
    </row>
    <row r="431" s="15" customFormat="1">
      <c r="A431" s="15"/>
      <c r="B431" s="254"/>
      <c r="C431" s="255"/>
      <c r="D431" s="226" t="s">
        <v>167</v>
      </c>
      <c r="E431" s="256" t="s">
        <v>19</v>
      </c>
      <c r="F431" s="257" t="s">
        <v>169</v>
      </c>
      <c r="G431" s="255"/>
      <c r="H431" s="258">
        <v>23.300000000000001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167</v>
      </c>
      <c r="AU431" s="264" t="s">
        <v>82</v>
      </c>
      <c r="AV431" s="15" t="s">
        <v>170</v>
      </c>
      <c r="AW431" s="15" t="s">
        <v>33</v>
      </c>
      <c r="AX431" s="15" t="s">
        <v>80</v>
      </c>
      <c r="AY431" s="264" t="s">
        <v>154</v>
      </c>
    </row>
    <row r="432" s="2" customFormat="1" ht="16.5" customHeight="1">
      <c r="A432" s="39"/>
      <c r="B432" s="40"/>
      <c r="C432" s="213" t="s">
        <v>620</v>
      </c>
      <c r="D432" s="213" t="s">
        <v>157</v>
      </c>
      <c r="E432" s="214" t="s">
        <v>621</v>
      </c>
      <c r="F432" s="215" t="s">
        <v>622</v>
      </c>
      <c r="G432" s="216" t="s">
        <v>380</v>
      </c>
      <c r="H432" s="217">
        <v>2.9780000000000002</v>
      </c>
      <c r="I432" s="218"/>
      <c r="J432" s="219">
        <f>ROUND(I432*H432,2)</f>
        <v>0</v>
      </c>
      <c r="K432" s="215" t="s">
        <v>161</v>
      </c>
      <c r="L432" s="45"/>
      <c r="M432" s="220" t="s">
        <v>19</v>
      </c>
      <c r="N432" s="221" t="s">
        <v>43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326</v>
      </c>
      <c r="AT432" s="224" t="s">
        <v>157</v>
      </c>
      <c r="AU432" s="224" t="s">
        <v>82</v>
      </c>
      <c r="AY432" s="18" t="s">
        <v>154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8" t="s">
        <v>80</v>
      </c>
      <c r="BK432" s="225">
        <f>ROUND(I432*H432,2)</f>
        <v>0</v>
      </c>
      <c r="BL432" s="18" t="s">
        <v>326</v>
      </c>
      <c r="BM432" s="224" t="s">
        <v>623</v>
      </c>
    </row>
    <row r="433" s="2" customFormat="1">
      <c r="A433" s="39"/>
      <c r="B433" s="40"/>
      <c r="C433" s="41"/>
      <c r="D433" s="226" t="s">
        <v>164</v>
      </c>
      <c r="E433" s="41"/>
      <c r="F433" s="227" t="s">
        <v>624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164</v>
      </c>
      <c r="AU433" s="18" t="s">
        <v>82</v>
      </c>
    </row>
    <row r="434" s="2" customFormat="1">
      <c r="A434" s="39"/>
      <c r="B434" s="40"/>
      <c r="C434" s="41"/>
      <c r="D434" s="231" t="s">
        <v>165</v>
      </c>
      <c r="E434" s="41"/>
      <c r="F434" s="232" t="s">
        <v>625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165</v>
      </c>
      <c r="AU434" s="18" t="s">
        <v>82</v>
      </c>
    </row>
    <row r="435" s="2" customFormat="1" ht="16.5" customHeight="1">
      <c r="A435" s="39"/>
      <c r="B435" s="40"/>
      <c r="C435" s="213" t="s">
        <v>626</v>
      </c>
      <c r="D435" s="213" t="s">
        <v>157</v>
      </c>
      <c r="E435" s="214" t="s">
        <v>627</v>
      </c>
      <c r="F435" s="215" t="s">
        <v>628</v>
      </c>
      <c r="G435" s="216" t="s">
        <v>380</v>
      </c>
      <c r="H435" s="217">
        <v>2.9780000000000002</v>
      </c>
      <c r="I435" s="218"/>
      <c r="J435" s="219">
        <f>ROUND(I435*H435,2)</f>
        <v>0</v>
      </c>
      <c r="K435" s="215" t="s">
        <v>161</v>
      </c>
      <c r="L435" s="45"/>
      <c r="M435" s="220" t="s">
        <v>19</v>
      </c>
      <c r="N435" s="221" t="s">
        <v>43</v>
      </c>
      <c r="O435" s="85"/>
      <c r="P435" s="222">
        <f>O435*H435</f>
        <v>0</v>
      </c>
      <c r="Q435" s="222">
        <v>0</v>
      </c>
      <c r="R435" s="222">
        <f>Q435*H435</f>
        <v>0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326</v>
      </c>
      <c r="AT435" s="224" t="s">
        <v>157</v>
      </c>
      <c r="AU435" s="224" t="s">
        <v>82</v>
      </c>
      <c r="AY435" s="18" t="s">
        <v>154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8" t="s">
        <v>80</v>
      </c>
      <c r="BK435" s="225">
        <f>ROUND(I435*H435,2)</f>
        <v>0</v>
      </c>
      <c r="BL435" s="18" t="s">
        <v>326</v>
      </c>
      <c r="BM435" s="224" t="s">
        <v>629</v>
      </c>
    </row>
    <row r="436" s="2" customFormat="1">
      <c r="A436" s="39"/>
      <c r="B436" s="40"/>
      <c r="C436" s="41"/>
      <c r="D436" s="226" t="s">
        <v>164</v>
      </c>
      <c r="E436" s="41"/>
      <c r="F436" s="227" t="s">
        <v>630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164</v>
      </c>
      <c r="AU436" s="18" t="s">
        <v>82</v>
      </c>
    </row>
    <row r="437" s="2" customFormat="1">
      <c r="A437" s="39"/>
      <c r="B437" s="40"/>
      <c r="C437" s="41"/>
      <c r="D437" s="231" t="s">
        <v>165</v>
      </c>
      <c r="E437" s="41"/>
      <c r="F437" s="232" t="s">
        <v>631</v>
      </c>
      <c r="G437" s="41"/>
      <c r="H437" s="41"/>
      <c r="I437" s="228"/>
      <c r="J437" s="41"/>
      <c r="K437" s="41"/>
      <c r="L437" s="45"/>
      <c r="M437" s="229"/>
      <c r="N437" s="230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165</v>
      </c>
      <c r="AU437" s="18" t="s">
        <v>82</v>
      </c>
    </row>
    <row r="438" s="12" customFormat="1" ht="22.8" customHeight="1">
      <c r="A438" s="12"/>
      <c r="B438" s="197"/>
      <c r="C438" s="198"/>
      <c r="D438" s="199" t="s">
        <v>71</v>
      </c>
      <c r="E438" s="211" t="s">
        <v>632</v>
      </c>
      <c r="F438" s="211" t="s">
        <v>633</v>
      </c>
      <c r="G438" s="198"/>
      <c r="H438" s="198"/>
      <c r="I438" s="201"/>
      <c r="J438" s="212">
        <f>BK438</f>
        <v>0</v>
      </c>
      <c r="K438" s="198"/>
      <c r="L438" s="203"/>
      <c r="M438" s="204"/>
      <c r="N438" s="205"/>
      <c r="O438" s="205"/>
      <c r="P438" s="206">
        <f>SUM(P439:P539)</f>
        <v>0</v>
      </c>
      <c r="Q438" s="205"/>
      <c r="R438" s="206">
        <f>SUM(R439:R539)</f>
        <v>1.24693688</v>
      </c>
      <c r="S438" s="205"/>
      <c r="T438" s="207">
        <f>SUM(T439:T539)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8" t="s">
        <v>82</v>
      </c>
      <c r="AT438" s="209" t="s">
        <v>71</v>
      </c>
      <c r="AU438" s="209" t="s">
        <v>80</v>
      </c>
      <c r="AY438" s="208" t="s">
        <v>154</v>
      </c>
      <c r="BK438" s="210">
        <f>SUM(BK439:BK539)</f>
        <v>0</v>
      </c>
    </row>
    <row r="439" s="2" customFormat="1" ht="16.5" customHeight="1">
      <c r="A439" s="39"/>
      <c r="B439" s="40"/>
      <c r="C439" s="213" t="s">
        <v>634</v>
      </c>
      <c r="D439" s="213" t="s">
        <v>157</v>
      </c>
      <c r="E439" s="214" t="s">
        <v>635</v>
      </c>
      <c r="F439" s="215" t="s">
        <v>636</v>
      </c>
      <c r="G439" s="216" t="s">
        <v>235</v>
      </c>
      <c r="H439" s="217">
        <v>146.36000000000001</v>
      </c>
      <c r="I439" s="218"/>
      <c r="J439" s="219">
        <f>ROUND(I439*H439,2)</f>
        <v>0</v>
      </c>
      <c r="K439" s="215" t="s">
        <v>161</v>
      </c>
      <c r="L439" s="45"/>
      <c r="M439" s="220" t="s">
        <v>19</v>
      </c>
      <c r="N439" s="221" t="s">
        <v>43</v>
      </c>
      <c r="O439" s="85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326</v>
      </c>
      <c r="AT439" s="224" t="s">
        <v>157</v>
      </c>
      <c r="AU439" s="224" t="s">
        <v>82</v>
      </c>
      <c r="AY439" s="18" t="s">
        <v>154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8" t="s">
        <v>80</v>
      </c>
      <c r="BK439" s="225">
        <f>ROUND(I439*H439,2)</f>
        <v>0</v>
      </c>
      <c r="BL439" s="18" t="s">
        <v>326</v>
      </c>
      <c r="BM439" s="224" t="s">
        <v>637</v>
      </c>
    </row>
    <row r="440" s="2" customFormat="1">
      <c r="A440" s="39"/>
      <c r="B440" s="40"/>
      <c r="C440" s="41"/>
      <c r="D440" s="226" t="s">
        <v>164</v>
      </c>
      <c r="E440" s="41"/>
      <c r="F440" s="227" t="s">
        <v>638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164</v>
      </c>
      <c r="AU440" s="18" t="s">
        <v>82</v>
      </c>
    </row>
    <row r="441" s="2" customFormat="1">
      <c r="A441" s="39"/>
      <c r="B441" s="40"/>
      <c r="C441" s="41"/>
      <c r="D441" s="231" t="s">
        <v>165</v>
      </c>
      <c r="E441" s="41"/>
      <c r="F441" s="232" t="s">
        <v>639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165</v>
      </c>
      <c r="AU441" s="18" t="s">
        <v>82</v>
      </c>
    </row>
    <row r="442" s="13" customFormat="1">
      <c r="A442" s="13"/>
      <c r="B442" s="233"/>
      <c r="C442" s="234"/>
      <c r="D442" s="226" t="s">
        <v>167</v>
      </c>
      <c r="E442" s="235" t="s">
        <v>19</v>
      </c>
      <c r="F442" s="236" t="s">
        <v>362</v>
      </c>
      <c r="G442" s="234"/>
      <c r="H442" s="235" t="s">
        <v>19</v>
      </c>
      <c r="I442" s="237"/>
      <c r="J442" s="234"/>
      <c r="K442" s="234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167</v>
      </c>
      <c r="AU442" s="242" t="s">
        <v>82</v>
      </c>
      <c r="AV442" s="13" t="s">
        <v>80</v>
      </c>
      <c r="AW442" s="13" t="s">
        <v>33</v>
      </c>
      <c r="AX442" s="13" t="s">
        <v>72</v>
      </c>
      <c r="AY442" s="242" t="s">
        <v>154</v>
      </c>
    </row>
    <row r="443" s="13" customFormat="1">
      <c r="A443" s="13"/>
      <c r="B443" s="233"/>
      <c r="C443" s="234"/>
      <c r="D443" s="226" t="s">
        <v>167</v>
      </c>
      <c r="E443" s="235" t="s">
        <v>19</v>
      </c>
      <c r="F443" s="236" t="s">
        <v>640</v>
      </c>
      <c r="G443" s="234"/>
      <c r="H443" s="235" t="s">
        <v>19</v>
      </c>
      <c r="I443" s="237"/>
      <c r="J443" s="234"/>
      <c r="K443" s="234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167</v>
      </c>
      <c r="AU443" s="242" t="s">
        <v>82</v>
      </c>
      <c r="AV443" s="13" t="s">
        <v>80</v>
      </c>
      <c r="AW443" s="13" t="s">
        <v>33</v>
      </c>
      <c r="AX443" s="13" t="s">
        <v>72</v>
      </c>
      <c r="AY443" s="242" t="s">
        <v>154</v>
      </c>
    </row>
    <row r="444" s="14" customFormat="1">
      <c r="A444" s="14"/>
      <c r="B444" s="243"/>
      <c r="C444" s="244"/>
      <c r="D444" s="226" t="s">
        <v>167</v>
      </c>
      <c r="E444" s="245" t="s">
        <v>19</v>
      </c>
      <c r="F444" s="246" t="s">
        <v>249</v>
      </c>
      <c r="G444" s="244"/>
      <c r="H444" s="247">
        <v>138.19999999999999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167</v>
      </c>
      <c r="AU444" s="253" t="s">
        <v>82</v>
      </c>
      <c r="AV444" s="14" t="s">
        <v>82</v>
      </c>
      <c r="AW444" s="14" t="s">
        <v>33</v>
      </c>
      <c r="AX444" s="14" t="s">
        <v>72</v>
      </c>
      <c r="AY444" s="253" t="s">
        <v>154</v>
      </c>
    </row>
    <row r="445" s="13" customFormat="1">
      <c r="A445" s="13"/>
      <c r="B445" s="233"/>
      <c r="C445" s="234"/>
      <c r="D445" s="226" t="s">
        <v>167</v>
      </c>
      <c r="E445" s="235" t="s">
        <v>19</v>
      </c>
      <c r="F445" s="236" t="s">
        <v>641</v>
      </c>
      <c r="G445" s="234"/>
      <c r="H445" s="235" t="s">
        <v>19</v>
      </c>
      <c r="I445" s="237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167</v>
      </c>
      <c r="AU445" s="242" t="s">
        <v>82</v>
      </c>
      <c r="AV445" s="13" t="s">
        <v>80</v>
      </c>
      <c r="AW445" s="13" t="s">
        <v>33</v>
      </c>
      <c r="AX445" s="13" t="s">
        <v>72</v>
      </c>
      <c r="AY445" s="242" t="s">
        <v>154</v>
      </c>
    </row>
    <row r="446" s="14" customFormat="1">
      <c r="A446" s="14"/>
      <c r="B446" s="243"/>
      <c r="C446" s="244"/>
      <c r="D446" s="226" t="s">
        <v>167</v>
      </c>
      <c r="E446" s="245" t="s">
        <v>19</v>
      </c>
      <c r="F446" s="246" t="s">
        <v>642</v>
      </c>
      <c r="G446" s="244"/>
      <c r="H446" s="247">
        <v>8.1600000000000001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167</v>
      </c>
      <c r="AU446" s="253" t="s">
        <v>82</v>
      </c>
      <c r="AV446" s="14" t="s">
        <v>82</v>
      </c>
      <c r="AW446" s="14" t="s">
        <v>33</v>
      </c>
      <c r="AX446" s="14" t="s">
        <v>72</v>
      </c>
      <c r="AY446" s="253" t="s">
        <v>154</v>
      </c>
    </row>
    <row r="447" s="15" customFormat="1">
      <c r="A447" s="15"/>
      <c r="B447" s="254"/>
      <c r="C447" s="255"/>
      <c r="D447" s="226" t="s">
        <v>167</v>
      </c>
      <c r="E447" s="256" t="s">
        <v>19</v>
      </c>
      <c r="F447" s="257" t="s">
        <v>169</v>
      </c>
      <c r="G447" s="255"/>
      <c r="H447" s="258">
        <v>146.36000000000001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4" t="s">
        <v>167</v>
      </c>
      <c r="AU447" s="264" t="s">
        <v>82</v>
      </c>
      <c r="AV447" s="15" t="s">
        <v>170</v>
      </c>
      <c r="AW447" s="15" t="s">
        <v>33</v>
      </c>
      <c r="AX447" s="15" t="s">
        <v>80</v>
      </c>
      <c r="AY447" s="264" t="s">
        <v>154</v>
      </c>
    </row>
    <row r="448" s="2" customFormat="1" ht="16.5" customHeight="1">
      <c r="A448" s="39"/>
      <c r="B448" s="40"/>
      <c r="C448" s="213" t="s">
        <v>643</v>
      </c>
      <c r="D448" s="213" t="s">
        <v>157</v>
      </c>
      <c r="E448" s="214" t="s">
        <v>644</v>
      </c>
      <c r="F448" s="215" t="s">
        <v>645</v>
      </c>
      <c r="G448" s="216" t="s">
        <v>235</v>
      </c>
      <c r="H448" s="217">
        <v>146.36000000000001</v>
      </c>
      <c r="I448" s="218"/>
      <c r="J448" s="219">
        <f>ROUND(I448*H448,2)</f>
        <v>0</v>
      </c>
      <c r="K448" s="215" t="s">
        <v>161</v>
      </c>
      <c r="L448" s="45"/>
      <c r="M448" s="220" t="s">
        <v>19</v>
      </c>
      <c r="N448" s="221" t="s">
        <v>43</v>
      </c>
      <c r="O448" s="85"/>
      <c r="P448" s="222">
        <f>O448*H448</f>
        <v>0</v>
      </c>
      <c r="Q448" s="222">
        <v>3.0000000000000001E-05</v>
      </c>
      <c r="R448" s="222">
        <f>Q448*H448</f>
        <v>0.0043908000000000003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326</v>
      </c>
      <c r="AT448" s="224" t="s">
        <v>157</v>
      </c>
      <c r="AU448" s="224" t="s">
        <v>82</v>
      </c>
      <c r="AY448" s="18" t="s">
        <v>154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8" t="s">
        <v>80</v>
      </c>
      <c r="BK448" s="225">
        <f>ROUND(I448*H448,2)</f>
        <v>0</v>
      </c>
      <c r="BL448" s="18" t="s">
        <v>326</v>
      </c>
      <c r="BM448" s="224" t="s">
        <v>646</v>
      </c>
    </row>
    <row r="449" s="2" customFormat="1">
      <c r="A449" s="39"/>
      <c r="B449" s="40"/>
      <c r="C449" s="41"/>
      <c r="D449" s="226" t="s">
        <v>164</v>
      </c>
      <c r="E449" s="41"/>
      <c r="F449" s="227" t="s">
        <v>647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164</v>
      </c>
      <c r="AU449" s="18" t="s">
        <v>82</v>
      </c>
    </row>
    <row r="450" s="2" customFormat="1">
      <c r="A450" s="39"/>
      <c r="B450" s="40"/>
      <c r="C450" s="41"/>
      <c r="D450" s="231" t="s">
        <v>165</v>
      </c>
      <c r="E450" s="41"/>
      <c r="F450" s="232" t="s">
        <v>648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165</v>
      </c>
      <c r="AU450" s="18" t="s">
        <v>82</v>
      </c>
    </row>
    <row r="451" s="13" customFormat="1">
      <c r="A451" s="13"/>
      <c r="B451" s="233"/>
      <c r="C451" s="234"/>
      <c r="D451" s="226" t="s">
        <v>167</v>
      </c>
      <c r="E451" s="235" t="s">
        <v>19</v>
      </c>
      <c r="F451" s="236" t="s">
        <v>362</v>
      </c>
      <c r="G451" s="234"/>
      <c r="H451" s="235" t="s">
        <v>19</v>
      </c>
      <c r="I451" s="237"/>
      <c r="J451" s="234"/>
      <c r="K451" s="234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167</v>
      </c>
      <c r="AU451" s="242" t="s">
        <v>82</v>
      </c>
      <c r="AV451" s="13" t="s">
        <v>80</v>
      </c>
      <c r="AW451" s="13" t="s">
        <v>33</v>
      </c>
      <c r="AX451" s="13" t="s">
        <v>72</v>
      </c>
      <c r="AY451" s="242" t="s">
        <v>154</v>
      </c>
    </row>
    <row r="452" s="13" customFormat="1">
      <c r="A452" s="13"/>
      <c r="B452" s="233"/>
      <c r="C452" s="234"/>
      <c r="D452" s="226" t="s">
        <v>167</v>
      </c>
      <c r="E452" s="235" t="s">
        <v>19</v>
      </c>
      <c r="F452" s="236" t="s">
        <v>649</v>
      </c>
      <c r="G452" s="234"/>
      <c r="H452" s="235" t="s">
        <v>19</v>
      </c>
      <c r="I452" s="237"/>
      <c r="J452" s="234"/>
      <c r="K452" s="234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167</v>
      </c>
      <c r="AU452" s="242" t="s">
        <v>82</v>
      </c>
      <c r="AV452" s="13" t="s">
        <v>80</v>
      </c>
      <c r="AW452" s="13" t="s">
        <v>33</v>
      </c>
      <c r="AX452" s="13" t="s">
        <v>72</v>
      </c>
      <c r="AY452" s="242" t="s">
        <v>154</v>
      </c>
    </row>
    <row r="453" s="13" customFormat="1">
      <c r="A453" s="13"/>
      <c r="B453" s="233"/>
      <c r="C453" s="234"/>
      <c r="D453" s="226" t="s">
        <v>167</v>
      </c>
      <c r="E453" s="235" t="s">
        <v>19</v>
      </c>
      <c r="F453" s="236" t="s">
        <v>640</v>
      </c>
      <c r="G453" s="234"/>
      <c r="H453" s="235" t="s">
        <v>19</v>
      </c>
      <c r="I453" s="237"/>
      <c r="J453" s="234"/>
      <c r="K453" s="234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167</v>
      </c>
      <c r="AU453" s="242" t="s">
        <v>82</v>
      </c>
      <c r="AV453" s="13" t="s">
        <v>80</v>
      </c>
      <c r="AW453" s="13" t="s">
        <v>33</v>
      </c>
      <c r="AX453" s="13" t="s">
        <v>72</v>
      </c>
      <c r="AY453" s="242" t="s">
        <v>154</v>
      </c>
    </row>
    <row r="454" s="14" customFormat="1">
      <c r="A454" s="14"/>
      <c r="B454" s="243"/>
      <c r="C454" s="244"/>
      <c r="D454" s="226" t="s">
        <v>167</v>
      </c>
      <c r="E454" s="245" t="s">
        <v>19</v>
      </c>
      <c r="F454" s="246" t="s">
        <v>249</v>
      </c>
      <c r="G454" s="244"/>
      <c r="H454" s="247">
        <v>138.19999999999999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167</v>
      </c>
      <c r="AU454" s="253" t="s">
        <v>82</v>
      </c>
      <c r="AV454" s="14" t="s">
        <v>82</v>
      </c>
      <c r="AW454" s="14" t="s">
        <v>33</v>
      </c>
      <c r="AX454" s="14" t="s">
        <v>72</v>
      </c>
      <c r="AY454" s="253" t="s">
        <v>154</v>
      </c>
    </row>
    <row r="455" s="13" customFormat="1">
      <c r="A455" s="13"/>
      <c r="B455" s="233"/>
      <c r="C455" s="234"/>
      <c r="D455" s="226" t="s">
        <v>167</v>
      </c>
      <c r="E455" s="235" t="s">
        <v>19</v>
      </c>
      <c r="F455" s="236" t="s">
        <v>641</v>
      </c>
      <c r="G455" s="234"/>
      <c r="H455" s="235" t="s">
        <v>19</v>
      </c>
      <c r="I455" s="237"/>
      <c r="J455" s="234"/>
      <c r="K455" s="234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167</v>
      </c>
      <c r="AU455" s="242" t="s">
        <v>82</v>
      </c>
      <c r="AV455" s="13" t="s">
        <v>80</v>
      </c>
      <c r="AW455" s="13" t="s">
        <v>33</v>
      </c>
      <c r="AX455" s="13" t="s">
        <v>72</v>
      </c>
      <c r="AY455" s="242" t="s">
        <v>154</v>
      </c>
    </row>
    <row r="456" s="14" customFormat="1">
      <c r="A456" s="14"/>
      <c r="B456" s="243"/>
      <c r="C456" s="244"/>
      <c r="D456" s="226" t="s">
        <v>167</v>
      </c>
      <c r="E456" s="245" t="s">
        <v>19</v>
      </c>
      <c r="F456" s="246" t="s">
        <v>642</v>
      </c>
      <c r="G456" s="244"/>
      <c r="H456" s="247">
        <v>8.1600000000000001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167</v>
      </c>
      <c r="AU456" s="253" t="s">
        <v>82</v>
      </c>
      <c r="AV456" s="14" t="s">
        <v>82</v>
      </c>
      <c r="AW456" s="14" t="s">
        <v>33</v>
      </c>
      <c r="AX456" s="14" t="s">
        <v>72</v>
      </c>
      <c r="AY456" s="253" t="s">
        <v>154</v>
      </c>
    </row>
    <row r="457" s="15" customFormat="1">
      <c r="A457" s="15"/>
      <c r="B457" s="254"/>
      <c r="C457" s="255"/>
      <c r="D457" s="226" t="s">
        <v>167</v>
      </c>
      <c r="E457" s="256" t="s">
        <v>19</v>
      </c>
      <c r="F457" s="257" t="s">
        <v>169</v>
      </c>
      <c r="G457" s="255"/>
      <c r="H457" s="258">
        <v>146.36000000000001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4" t="s">
        <v>167</v>
      </c>
      <c r="AU457" s="264" t="s">
        <v>82</v>
      </c>
      <c r="AV457" s="15" t="s">
        <v>170</v>
      </c>
      <c r="AW457" s="15" t="s">
        <v>33</v>
      </c>
      <c r="AX457" s="15" t="s">
        <v>80</v>
      </c>
      <c r="AY457" s="264" t="s">
        <v>154</v>
      </c>
    </row>
    <row r="458" s="2" customFormat="1" ht="16.5" customHeight="1">
      <c r="A458" s="39"/>
      <c r="B458" s="40"/>
      <c r="C458" s="213" t="s">
        <v>650</v>
      </c>
      <c r="D458" s="213" t="s">
        <v>157</v>
      </c>
      <c r="E458" s="214" t="s">
        <v>651</v>
      </c>
      <c r="F458" s="215" t="s">
        <v>645</v>
      </c>
      <c r="G458" s="216" t="s">
        <v>235</v>
      </c>
      <c r="H458" s="217">
        <v>146.36000000000001</v>
      </c>
      <c r="I458" s="218"/>
      <c r="J458" s="219">
        <f>ROUND(I458*H458,2)</f>
        <v>0</v>
      </c>
      <c r="K458" s="215" t="s">
        <v>19</v>
      </c>
      <c r="L458" s="45"/>
      <c r="M458" s="220" t="s">
        <v>19</v>
      </c>
      <c r="N458" s="221" t="s">
        <v>43</v>
      </c>
      <c r="O458" s="85"/>
      <c r="P458" s="222">
        <f>O458*H458</f>
        <v>0</v>
      </c>
      <c r="Q458" s="222">
        <v>3.0000000000000001E-05</v>
      </c>
      <c r="R458" s="222">
        <f>Q458*H458</f>
        <v>0.0043908000000000003</v>
      </c>
      <c r="S458" s="222">
        <v>0</v>
      </c>
      <c r="T458" s="22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4" t="s">
        <v>326</v>
      </c>
      <c r="AT458" s="224" t="s">
        <v>157</v>
      </c>
      <c r="AU458" s="224" t="s">
        <v>82</v>
      </c>
      <c r="AY458" s="18" t="s">
        <v>154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8" t="s">
        <v>80</v>
      </c>
      <c r="BK458" s="225">
        <f>ROUND(I458*H458,2)</f>
        <v>0</v>
      </c>
      <c r="BL458" s="18" t="s">
        <v>326</v>
      </c>
      <c r="BM458" s="224" t="s">
        <v>652</v>
      </c>
    </row>
    <row r="459" s="2" customFormat="1">
      <c r="A459" s="39"/>
      <c r="B459" s="40"/>
      <c r="C459" s="41"/>
      <c r="D459" s="226" t="s">
        <v>164</v>
      </c>
      <c r="E459" s="41"/>
      <c r="F459" s="227" t="s">
        <v>645</v>
      </c>
      <c r="G459" s="41"/>
      <c r="H459" s="41"/>
      <c r="I459" s="228"/>
      <c r="J459" s="41"/>
      <c r="K459" s="41"/>
      <c r="L459" s="45"/>
      <c r="M459" s="229"/>
      <c r="N459" s="230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164</v>
      </c>
      <c r="AU459" s="18" t="s">
        <v>82</v>
      </c>
    </row>
    <row r="460" s="13" customFormat="1">
      <c r="A460" s="13"/>
      <c r="B460" s="233"/>
      <c r="C460" s="234"/>
      <c r="D460" s="226" t="s">
        <v>167</v>
      </c>
      <c r="E460" s="235" t="s">
        <v>19</v>
      </c>
      <c r="F460" s="236" t="s">
        <v>362</v>
      </c>
      <c r="G460" s="234"/>
      <c r="H460" s="235" t="s">
        <v>19</v>
      </c>
      <c r="I460" s="237"/>
      <c r="J460" s="234"/>
      <c r="K460" s="234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167</v>
      </c>
      <c r="AU460" s="242" t="s">
        <v>82</v>
      </c>
      <c r="AV460" s="13" t="s">
        <v>80</v>
      </c>
      <c r="AW460" s="13" t="s">
        <v>33</v>
      </c>
      <c r="AX460" s="13" t="s">
        <v>72</v>
      </c>
      <c r="AY460" s="242" t="s">
        <v>154</v>
      </c>
    </row>
    <row r="461" s="13" customFormat="1">
      <c r="A461" s="13"/>
      <c r="B461" s="233"/>
      <c r="C461" s="234"/>
      <c r="D461" s="226" t="s">
        <v>167</v>
      </c>
      <c r="E461" s="235" t="s">
        <v>19</v>
      </c>
      <c r="F461" s="236" t="s">
        <v>653</v>
      </c>
      <c r="G461" s="234"/>
      <c r="H461" s="235" t="s">
        <v>19</v>
      </c>
      <c r="I461" s="237"/>
      <c r="J461" s="234"/>
      <c r="K461" s="234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167</v>
      </c>
      <c r="AU461" s="242" t="s">
        <v>82</v>
      </c>
      <c r="AV461" s="13" t="s">
        <v>80</v>
      </c>
      <c r="AW461" s="13" t="s">
        <v>33</v>
      </c>
      <c r="AX461" s="13" t="s">
        <v>72</v>
      </c>
      <c r="AY461" s="242" t="s">
        <v>154</v>
      </c>
    </row>
    <row r="462" s="13" customFormat="1">
      <c r="A462" s="13"/>
      <c r="B462" s="233"/>
      <c r="C462" s="234"/>
      <c r="D462" s="226" t="s">
        <v>167</v>
      </c>
      <c r="E462" s="235" t="s">
        <v>19</v>
      </c>
      <c r="F462" s="236" t="s">
        <v>640</v>
      </c>
      <c r="G462" s="234"/>
      <c r="H462" s="235" t="s">
        <v>19</v>
      </c>
      <c r="I462" s="237"/>
      <c r="J462" s="234"/>
      <c r="K462" s="234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167</v>
      </c>
      <c r="AU462" s="242" t="s">
        <v>82</v>
      </c>
      <c r="AV462" s="13" t="s">
        <v>80</v>
      </c>
      <c r="AW462" s="13" t="s">
        <v>33</v>
      </c>
      <c r="AX462" s="13" t="s">
        <v>72</v>
      </c>
      <c r="AY462" s="242" t="s">
        <v>154</v>
      </c>
    </row>
    <row r="463" s="14" customFormat="1">
      <c r="A463" s="14"/>
      <c r="B463" s="243"/>
      <c r="C463" s="244"/>
      <c r="D463" s="226" t="s">
        <v>167</v>
      </c>
      <c r="E463" s="245" t="s">
        <v>19</v>
      </c>
      <c r="F463" s="246" t="s">
        <v>249</v>
      </c>
      <c r="G463" s="244"/>
      <c r="H463" s="247">
        <v>138.19999999999999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167</v>
      </c>
      <c r="AU463" s="253" t="s">
        <v>82</v>
      </c>
      <c r="AV463" s="14" t="s">
        <v>82</v>
      </c>
      <c r="AW463" s="14" t="s">
        <v>33</v>
      </c>
      <c r="AX463" s="14" t="s">
        <v>72</v>
      </c>
      <c r="AY463" s="253" t="s">
        <v>154</v>
      </c>
    </row>
    <row r="464" s="13" customFormat="1">
      <c r="A464" s="13"/>
      <c r="B464" s="233"/>
      <c r="C464" s="234"/>
      <c r="D464" s="226" t="s">
        <v>167</v>
      </c>
      <c r="E464" s="235" t="s">
        <v>19</v>
      </c>
      <c r="F464" s="236" t="s">
        <v>641</v>
      </c>
      <c r="G464" s="234"/>
      <c r="H464" s="235" t="s">
        <v>19</v>
      </c>
      <c r="I464" s="237"/>
      <c r="J464" s="234"/>
      <c r="K464" s="234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167</v>
      </c>
      <c r="AU464" s="242" t="s">
        <v>82</v>
      </c>
      <c r="AV464" s="13" t="s">
        <v>80</v>
      </c>
      <c r="AW464" s="13" t="s">
        <v>33</v>
      </c>
      <c r="AX464" s="13" t="s">
        <v>72</v>
      </c>
      <c r="AY464" s="242" t="s">
        <v>154</v>
      </c>
    </row>
    <row r="465" s="14" customFormat="1">
      <c r="A465" s="14"/>
      <c r="B465" s="243"/>
      <c r="C465" s="244"/>
      <c r="D465" s="226" t="s">
        <v>167</v>
      </c>
      <c r="E465" s="245" t="s">
        <v>19</v>
      </c>
      <c r="F465" s="246" t="s">
        <v>642</v>
      </c>
      <c r="G465" s="244"/>
      <c r="H465" s="247">
        <v>8.1600000000000001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167</v>
      </c>
      <c r="AU465" s="253" t="s">
        <v>82</v>
      </c>
      <c r="AV465" s="14" t="s">
        <v>82</v>
      </c>
      <c r="AW465" s="14" t="s">
        <v>33</v>
      </c>
      <c r="AX465" s="14" t="s">
        <v>72</v>
      </c>
      <c r="AY465" s="253" t="s">
        <v>154</v>
      </c>
    </row>
    <row r="466" s="15" customFormat="1">
      <c r="A466" s="15"/>
      <c r="B466" s="254"/>
      <c r="C466" s="255"/>
      <c r="D466" s="226" t="s">
        <v>167</v>
      </c>
      <c r="E466" s="256" t="s">
        <v>19</v>
      </c>
      <c r="F466" s="257" t="s">
        <v>169</v>
      </c>
      <c r="G466" s="255"/>
      <c r="H466" s="258">
        <v>146.36000000000001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4" t="s">
        <v>167</v>
      </c>
      <c r="AU466" s="264" t="s">
        <v>82</v>
      </c>
      <c r="AV466" s="15" t="s">
        <v>170</v>
      </c>
      <c r="AW466" s="15" t="s">
        <v>33</v>
      </c>
      <c r="AX466" s="15" t="s">
        <v>80</v>
      </c>
      <c r="AY466" s="264" t="s">
        <v>154</v>
      </c>
    </row>
    <row r="467" s="2" customFormat="1" ht="16.5" customHeight="1">
      <c r="A467" s="39"/>
      <c r="B467" s="40"/>
      <c r="C467" s="213" t="s">
        <v>654</v>
      </c>
      <c r="D467" s="213" t="s">
        <v>157</v>
      </c>
      <c r="E467" s="214" t="s">
        <v>655</v>
      </c>
      <c r="F467" s="215" t="s">
        <v>656</v>
      </c>
      <c r="G467" s="216" t="s">
        <v>235</v>
      </c>
      <c r="H467" s="217">
        <v>146.36000000000001</v>
      </c>
      <c r="I467" s="218"/>
      <c r="J467" s="219">
        <f>ROUND(I467*H467,2)</f>
        <v>0</v>
      </c>
      <c r="K467" s="215" t="s">
        <v>161</v>
      </c>
      <c r="L467" s="45"/>
      <c r="M467" s="220" t="s">
        <v>19</v>
      </c>
      <c r="N467" s="221" t="s">
        <v>43</v>
      </c>
      <c r="O467" s="85"/>
      <c r="P467" s="222">
        <f>O467*H467</f>
        <v>0</v>
      </c>
      <c r="Q467" s="222">
        <v>0.0044999999999999997</v>
      </c>
      <c r="R467" s="222">
        <f>Q467*H467</f>
        <v>0.65861999999999998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326</v>
      </c>
      <c r="AT467" s="224" t="s">
        <v>157</v>
      </c>
      <c r="AU467" s="224" t="s">
        <v>82</v>
      </c>
      <c r="AY467" s="18" t="s">
        <v>154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80</v>
      </c>
      <c r="BK467" s="225">
        <f>ROUND(I467*H467,2)</f>
        <v>0</v>
      </c>
      <c r="BL467" s="18" t="s">
        <v>326</v>
      </c>
      <c r="BM467" s="224" t="s">
        <v>657</v>
      </c>
    </row>
    <row r="468" s="2" customFormat="1">
      <c r="A468" s="39"/>
      <c r="B468" s="40"/>
      <c r="C468" s="41"/>
      <c r="D468" s="226" t="s">
        <v>164</v>
      </c>
      <c r="E468" s="41"/>
      <c r="F468" s="227" t="s">
        <v>658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164</v>
      </c>
      <c r="AU468" s="18" t="s">
        <v>82</v>
      </c>
    </row>
    <row r="469" s="2" customFormat="1">
      <c r="A469" s="39"/>
      <c r="B469" s="40"/>
      <c r="C469" s="41"/>
      <c r="D469" s="231" t="s">
        <v>165</v>
      </c>
      <c r="E469" s="41"/>
      <c r="F469" s="232" t="s">
        <v>659</v>
      </c>
      <c r="G469" s="41"/>
      <c r="H469" s="41"/>
      <c r="I469" s="228"/>
      <c r="J469" s="41"/>
      <c r="K469" s="41"/>
      <c r="L469" s="45"/>
      <c r="M469" s="229"/>
      <c r="N469" s="230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165</v>
      </c>
      <c r="AU469" s="18" t="s">
        <v>82</v>
      </c>
    </row>
    <row r="470" s="13" customFormat="1">
      <c r="A470" s="13"/>
      <c r="B470" s="233"/>
      <c r="C470" s="234"/>
      <c r="D470" s="226" t="s">
        <v>167</v>
      </c>
      <c r="E470" s="235" t="s">
        <v>19</v>
      </c>
      <c r="F470" s="236" t="s">
        <v>362</v>
      </c>
      <c r="G470" s="234"/>
      <c r="H470" s="235" t="s">
        <v>19</v>
      </c>
      <c r="I470" s="237"/>
      <c r="J470" s="234"/>
      <c r="K470" s="234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167</v>
      </c>
      <c r="AU470" s="242" t="s">
        <v>82</v>
      </c>
      <c r="AV470" s="13" t="s">
        <v>80</v>
      </c>
      <c r="AW470" s="13" t="s">
        <v>33</v>
      </c>
      <c r="AX470" s="13" t="s">
        <v>72</v>
      </c>
      <c r="AY470" s="242" t="s">
        <v>154</v>
      </c>
    </row>
    <row r="471" s="13" customFormat="1">
      <c r="A471" s="13"/>
      <c r="B471" s="233"/>
      <c r="C471" s="234"/>
      <c r="D471" s="226" t="s">
        <v>167</v>
      </c>
      <c r="E471" s="235" t="s">
        <v>19</v>
      </c>
      <c r="F471" s="236" t="s">
        <v>640</v>
      </c>
      <c r="G471" s="234"/>
      <c r="H471" s="235" t="s">
        <v>19</v>
      </c>
      <c r="I471" s="237"/>
      <c r="J471" s="234"/>
      <c r="K471" s="234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167</v>
      </c>
      <c r="AU471" s="242" t="s">
        <v>82</v>
      </c>
      <c r="AV471" s="13" t="s">
        <v>80</v>
      </c>
      <c r="AW471" s="13" t="s">
        <v>33</v>
      </c>
      <c r="AX471" s="13" t="s">
        <v>72</v>
      </c>
      <c r="AY471" s="242" t="s">
        <v>154</v>
      </c>
    </row>
    <row r="472" s="14" customFormat="1">
      <c r="A472" s="14"/>
      <c r="B472" s="243"/>
      <c r="C472" s="244"/>
      <c r="D472" s="226" t="s">
        <v>167</v>
      </c>
      <c r="E472" s="245" t="s">
        <v>19</v>
      </c>
      <c r="F472" s="246" t="s">
        <v>249</v>
      </c>
      <c r="G472" s="244"/>
      <c r="H472" s="247">
        <v>138.19999999999999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167</v>
      </c>
      <c r="AU472" s="253" t="s">
        <v>82</v>
      </c>
      <c r="AV472" s="14" t="s">
        <v>82</v>
      </c>
      <c r="AW472" s="14" t="s">
        <v>33</v>
      </c>
      <c r="AX472" s="14" t="s">
        <v>72</v>
      </c>
      <c r="AY472" s="253" t="s">
        <v>154</v>
      </c>
    </row>
    <row r="473" s="13" customFormat="1">
      <c r="A473" s="13"/>
      <c r="B473" s="233"/>
      <c r="C473" s="234"/>
      <c r="D473" s="226" t="s">
        <v>167</v>
      </c>
      <c r="E473" s="235" t="s">
        <v>19</v>
      </c>
      <c r="F473" s="236" t="s">
        <v>641</v>
      </c>
      <c r="G473" s="234"/>
      <c r="H473" s="235" t="s">
        <v>19</v>
      </c>
      <c r="I473" s="237"/>
      <c r="J473" s="234"/>
      <c r="K473" s="234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167</v>
      </c>
      <c r="AU473" s="242" t="s">
        <v>82</v>
      </c>
      <c r="AV473" s="13" t="s">
        <v>80</v>
      </c>
      <c r="AW473" s="13" t="s">
        <v>33</v>
      </c>
      <c r="AX473" s="13" t="s">
        <v>72</v>
      </c>
      <c r="AY473" s="242" t="s">
        <v>154</v>
      </c>
    </row>
    <row r="474" s="14" customFormat="1">
      <c r="A474" s="14"/>
      <c r="B474" s="243"/>
      <c r="C474" s="244"/>
      <c r="D474" s="226" t="s">
        <v>167</v>
      </c>
      <c r="E474" s="245" t="s">
        <v>19</v>
      </c>
      <c r="F474" s="246" t="s">
        <v>642</v>
      </c>
      <c r="G474" s="244"/>
      <c r="H474" s="247">
        <v>8.1600000000000001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167</v>
      </c>
      <c r="AU474" s="253" t="s">
        <v>82</v>
      </c>
      <c r="AV474" s="14" t="s">
        <v>82</v>
      </c>
      <c r="AW474" s="14" t="s">
        <v>33</v>
      </c>
      <c r="AX474" s="14" t="s">
        <v>72</v>
      </c>
      <c r="AY474" s="253" t="s">
        <v>154</v>
      </c>
    </row>
    <row r="475" s="15" customFormat="1">
      <c r="A475" s="15"/>
      <c r="B475" s="254"/>
      <c r="C475" s="255"/>
      <c r="D475" s="226" t="s">
        <v>167</v>
      </c>
      <c r="E475" s="256" t="s">
        <v>19</v>
      </c>
      <c r="F475" s="257" t="s">
        <v>169</v>
      </c>
      <c r="G475" s="255"/>
      <c r="H475" s="258">
        <v>146.36000000000001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4" t="s">
        <v>167</v>
      </c>
      <c r="AU475" s="264" t="s">
        <v>82</v>
      </c>
      <c r="AV475" s="15" t="s">
        <v>170</v>
      </c>
      <c r="AW475" s="15" t="s">
        <v>33</v>
      </c>
      <c r="AX475" s="15" t="s">
        <v>80</v>
      </c>
      <c r="AY475" s="264" t="s">
        <v>154</v>
      </c>
    </row>
    <row r="476" s="2" customFormat="1" ht="16.5" customHeight="1">
      <c r="A476" s="39"/>
      <c r="B476" s="40"/>
      <c r="C476" s="213" t="s">
        <v>660</v>
      </c>
      <c r="D476" s="213" t="s">
        <v>157</v>
      </c>
      <c r="E476" s="214" t="s">
        <v>661</v>
      </c>
      <c r="F476" s="215" t="s">
        <v>662</v>
      </c>
      <c r="G476" s="216" t="s">
        <v>235</v>
      </c>
      <c r="H476" s="217">
        <v>138.19999999999999</v>
      </c>
      <c r="I476" s="218"/>
      <c r="J476" s="219">
        <f>ROUND(I476*H476,2)</f>
        <v>0</v>
      </c>
      <c r="K476" s="215" t="s">
        <v>161</v>
      </c>
      <c r="L476" s="45"/>
      <c r="M476" s="220" t="s">
        <v>19</v>
      </c>
      <c r="N476" s="221" t="s">
        <v>43</v>
      </c>
      <c r="O476" s="85"/>
      <c r="P476" s="222">
        <f>O476*H476</f>
        <v>0</v>
      </c>
      <c r="Q476" s="222">
        <v>0.00029999999999999997</v>
      </c>
      <c r="R476" s="222">
        <f>Q476*H476</f>
        <v>0.04145999999999999</v>
      </c>
      <c r="S476" s="222">
        <v>0</v>
      </c>
      <c r="T476" s="22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4" t="s">
        <v>326</v>
      </c>
      <c r="AT476" s="224" t="s">
        <v>157</v>
      </c>
      <c r="AU476" s="224" t="s">
        <v>82</v>
      </c>
      <c r="AY476" s="18" t="s">
        <v>154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8" t="s">
        <v>80</v>
      </c>
      <c r="BK476" s="225">
        <f>ROUND(I476*H476,2)</f>
        <v>0</v>
      </c>
      <c r="BL476" s="18" t="s">
        <v>326</v>
      </c>
      <c r="BM476" s="224" t="s">
        <v>663</v>
      </c>
    </row>
    <row r="477" s="2" customFormat="1">
      <c r="A477" s="39"/>
      <c r="B477" s="40"/>
      <c r="C477" s="41"/>
      <c r="D477" s="226" t="s">
        <v>164</v>
      </c>
      <c r="E477" s="41"/>
      <c r="F477" s="227" t="s">
        <v>664</v>
      </c>
      <c r="G477" s="41"/>
      <c r="H477" s="41"/>
      <c r="I477" s="228"/>
      <c r="J477" s="41"/>
      <c r="K477" s="41"/>
      <c r="L477" s="45"/>
      <c r="M477" s="229"/>
      <c r="N477" s="230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164</v>
      </c>
      <c r="AU477" s="18" t="s">
        <v>82</v>
      </c>
    </row>
    <row r="478" s="2" customFormat="1">
      <c r="A478" s="39"/>
      <c r="B478" s="40"/>
      <c r="C478" s="41"/>
      <c r="D478" s="231" t="s">
        <v>165</v>
      </c>
      <c r="E478" s="41"/>
      <c r="F478" s="232" t="s">
        <v>665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165</v>
      </c>
      <c r="AU478" s="18" t="s">
        <v>82</v>
      </c>
    </row>
    <row r="479" s="13" customFormat="1">
      <c r="A479" s="13"/>
      <c r="B479" s="233"/>
      <c r="C479" s="234"/>
      <c r="D479" s="226" t="s">
        <v>167</v>
      </c>
      <c r="E479" s="235" t="s">
        <v>19</v>
      </c>
      <c r="F479" s="236" t="s">
        <v>362</v>
      </c>
      <c r="G479" s="234"/>
      <c r="H479" s="235" t="s">
        <v>19</v>
      </c>
      <c r="I479" s="237"/>
      <c r="J479" s="234"/>
      <c r="K479" s="234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167</v>
      </c>
      <c r="AU479" s="242" t="s">
        <v>82</v>
      </c>
      <c r="AV479" s="13" t="s">
        <v>80</v>
      </c>
      <c r="AW479" s="13" t="s">
        <v>33</v>
      </c>
      <c r="AX479" s="13" t="s">
        <v>72</v>
      </c>
      <c r="AY479" s="242" t="s">
        <v>154</v>
      </c>
    </row>
    <row r="480" s="13" customFormat="1">
      <c r="A480" s="13"/>
      <c r="B480" s="233"/>
      <c r="C480" s="234"/>
      <c r="D480" s="226" t="s">
        <v>167</v>
      </c>
      <c r="E480" s="235" t="s">
        <v>19</v>
      </c>
      <c r="F480" s="236" t="s">
        <v>666</v>
      </c>
      <c r="G480" s="234"/>
      <c r="H480" s="235" t="s">
        <v>19</v>
      </c>
      <c r="I480" s="237"/>
      <c r="J480" s="234"/>
      <c r="K480" s="234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167</v>
      </c>
      <c r="AU480" s="242" t="s">
        <v>82</v>
      </c>
      <c r="AV480" s="13" t="s">
        <v>80</v>
      </c>
      <c r="AW480" s="13" t="s">
        <v>33</v>
      </c>
      <c r="AX480" s="13" t="s">
        <v>72</v>
      </c>
      <c r="AY480" s="242" t="s">
        <v>154</v>
      </c>
    </row>
    <row r="481" s="14" customFormat="1">
      <c r="A481" s="14"/>
      <c r="B481" s="243"/>
      <c r="C481" s="244"/>
      <c r="D481" s="226" t="s">
        <v>167</v>
      </c>
      <c r="E481" s="245" t="s">
        <v>19</v>
      </c>
      <c r="F481" s="246" t="s">
        <v>249</v>
      </c>
      <c r="G481" s="244"/>
      <c r="H481" s="247">
        <v>138.19999999999999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167</v>
      </c>
      <c r="AU481" s="253" t="s">
        <v>82</v>
      </c>
      <c r="AV481" s="14" t="s">
        <v>82</v>
      </c>
      <c r="AW481" s="14" t="s">
        <v>33</v>
      </c>
      <c r="AX481" s="14" t="s">
        <v>72</v>
      </c>
      <c r="AY481" s="253" t="s">
        <v>154</v>
      </c>
    </row>
    <row r="482" s="15" customFormat="1">
      <c r="A482" s="15"/>
      <c r="B482" s="254"/>
      <c r="C482" s="255"/>
      <c r="D482" s="226" t="s">
        <v>167</v>
      </c>
      <c r="E482" s="256" t="s">
        <v>19</v>
      </c>
      <c r="F482" s="257" t="s">
        <v>169</v>
      </c>
      <c r="G482" s="255"/>
      <c r="H482" s="258">
        <v>138.19999999999999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167</v>
      </c>
      <c r="AU482" s="264" t="s">
        <v>82</v>
      </c>
      <c r="AV482" s="15" t="s">
        <v>170</v>
      </c>
      <c r="AW482" s="15" t="s">
        <v>33</v>
      </c>
      <c r="AX482" s="15" t="s">
        <v>80</v>
      </c>
      <c r="AY482" s="264" t="s">
        <v>154</v>
      </c>
    </row>
    <row r="483" s="2" customFormat="1" ht="16.5" customHeight="1">
      <c r="A483" s="39"/>
      <c r="B483" s="40"/>
      <c r="C483" s="213" t="s">
        <v>667</v>
      </c>
      <c r="D483" s="213" t="s">
        <v>157</v>
      </c>
      <c r="E483" s="214" t="s">
        <v>668</v>
      </c>
      <c r="F483" s="215" t="s">
        <v>669</v>
      </c>
      <c r="G483" s="216" t="s">
        <v>235</v>
      </c>
      <c r="H483" s="217">
        <v>8.1600000000000001</v>
      </c>
      <c r="I483" s="218"/>
      <c r="J483" s="219">
        <f>ROUND(I483*H483,2)</f>
        <v>0</v>
      </c>
      <c r="K483" s="215" t="s">
        <v>161</v>
      </c>
      <c r="L483" s="45"/>
      <c r="M483" s="220" t="s">
        <v>19</v>
      </c>
      <c r="N483" s="221" t="s">
        <v>43</v>
      </c>
      <c r="O483" s="85"/>
      <c r="P483" s="222">
        <f>O483*H483</f>
        <v>0</v>
      </c>
      <c r="Q483" s="222">
        <v>0.00050000000000000001</v>
      </c>
      <c r="R483" s="222">
        <f>Q483*H483</f>
        <v>0.0040800000000000003</v>
      </c>
      <c r="S483" s="222">
        <v>0</v>
      </c>
      <c r="T483" s="22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326</v>
      </c>
      <c r="AT483" s="224" t="s">
        <v>157</v>
      </c>
      <c r="AU483" s="224" t="s">
        <v>82</v>
      </c>
      <c r="AY483" s="18" t="s">
        <v>154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8" t="s">
        <v>80</v>
      </c>
      <c r="BK483" s="225">
        <f>ROUND(I483*H483,2)</f>
        <v>0</v>
      </c>
      <c r="BL483" s="18" t="s">
        <v>326</v>
      </c>
      <c r="BM483" s="224" t="s">
        <v>670</v>
      </c>
    </row>
    <row r="484" s="2" customFormat="1">
      <c r="A484" s="39"/>
      <c r="B484" s="40"/>
      <c r="C484" s="41"/>
      <c r="D484" s="226" t="s">
        <v>164</v>
      </c>
      <c r="E484" s="41"/>
      <c r="F484" s="227" t="s">
        <v>671</v>
      </c>
      <c r="G484" s="41"/>
      <c r="H484" s="41"/>
      <c r="I484" s="228"/>
      <c r="J484" s="41"/>
      <c r="K484" s="41"/>
      <c r="L484" s="45"/>
      <c r="M484" s="229"/>
      <c r="N484" s="230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164</v>
      </c>
      <c r="AU484" s="18" t="s">
        <v>82</v>
      </c>
    </row>
    <row r="485" s="2" customFormat="1">
      <c r="A485" s="39"/>
      <c r="B485" s="40"/>
      <c r="C485" s="41"/>
      <c r="D485" s="231" t="s">
        <v>165</v>
      </c>
      <c r="E485" s="41"/>
      <c r="F485" s="232" t="s">
        <v>672</v>
      </c>
      <c r="G485" s="41"/>
      <c r="H485" s="41"/>
      <c r="I485" s="228"/>
      <c r="J485" s="41"/>
      <c r="K485" s="41"/>
      <c r="L485" s="45"/>
      <c r="M485" s="229"/>
      <c r="N485" s="230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165</v>
      </c>
      <c r="AU485" s="18" t="s">
        <v>82</v>
      </c>
    </row>
    <row r="486" s="13" customFormat="1">
      <c r="A486" s="13"/>
      <c r="B486" s="233"/>
      <c r="C486" s="234"/>
      <c r="D486" s="226" t="s">
        <v>167</v>
      </c>
      <c r="E486" s="235" t="s">
        <v>19</v>
      </c>
      <c r="F486" s="236" t="s">
        <v>362</v>
      </c>
      <c r="G486" s="234"/>
      <c r="H486" s="235" t="s">
        <v>19</v>
      </c>
      <c r="I486" s="237"/>
      <c r="J486" s="234"/>
      <c r="K486" s="234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167</v>
      </c>
      <c r="AU486" s="242" t="s">
        <v>82</v>
      </c>
      <c r="AV486" s="13" t="s">
        <v>80</v>
      </c>
      <c r="AW486" s="13" t="s">
        <v>33</v>
      </c>
      <c r="AX486" s="13" t="s">
        <v>72</v>
      </c>
      <c r="AY486" s="242" t="s">
        <v>154</v>
      </c>
    </row>
    <row r="487" s="13" customFormat="1">
      <c r="A487" s="13"/>
      <c r="B487" s="233"/>
      <c r="C487" s="234"/>
      <c r="D487" s="226" t="s">
        <v>167</v>
      </c>
      <c r="E487" s="235" t="s">
        <v>19</v>
      </c>
      <c r="F487" s="236" t="s">
        <v>641</v>
      </c>
      <c r="G487" s="234"/>
      <c r="H487" s="235" t="s">
        <v>19</v>
      </c>
      <c r="I487" s="237"/>
      <c r="J487" s="234"/>
      <c r="K487" s="234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167</v>
      </c>
      <c r="AU487" s="242" t="s">
        <v>82</v>
      </c>
      <c r="AV487" s="13" t="s">
        <v>80</v>
      </c>
      <c r="AW487" s="13" t="s">
        <v>33</v>
      </c>
      <c r="AX487" s="13" t="s">
        <v>72</v>
      </c>
      <c r="AY487" s="242" t="s">
        <v>154</v>
      </c>
    </row>
    <row r="488" s="14" customFormat="1">
      <c r="A488" s="14"/>
      <c r="B488" s="243"/>
      <c r="C488" s="244"/>
      <c r="D488" s="226" t="s">
        <v>167</v>
      </c>
      <c r="E488" s="245" t="s">
        <v>19</v>
      </c>
      <c r="F488" s="246" t="s">
        <v>642</v>
      </c>
      <c r="G488" s="244"/>
      <c r="H488" s="247">
        <v>8.1600000000000001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167</v>
      </c>
      <c r="AU488" s="253" t="s">
        <v>82</v>
      </c>
      <c r="AV488" s="14" t="s">
        <v>82</v>
      </c>
      <c r="AW488" s="14" t="s">
        <v>33</v>
      </c>
      <c r="AX488" s="14" t="s">
        <v>72</v>
      </c>
      <c r="AY488" s="253" t="s">
        <v>154</v>
      </c>
    </row>
    <row r="489" s="15" customFormat="1">
      <c r="A489" s="15"/>
      <c r="B489" s="254"/>
      <c r="C489" s="255"/>
      <c r="D489" s="226" t="s">
        <v>167</v>
      </c>
      <c r="E489" s="256" t="s">
        <v>19</v>
      </c>
      <c r="F489" s="257" t="s">
        <v>169</v>
      </c>
      <c r="G489" s="255"/>
      <c r="H489" s="258">
        <v>8.1600000000000001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167</v>
      </c>
      <c r="AU489" s="264" t="s">
        <v>82</v>
      </c>
      <c r="AV489" s="15" t="s">
        <v>170</v>
      </c>
      <c r="AW489" s="15" t="s">
        <v>33</v>
      </c>
      <c r="AX489" s="15" t="s">
        <v>80</v>
      </c>
      <c r="AY489" s="264" t="s">
        <v>154</v>
      </c>
    </row>
    <row r="490" s="2" customFormat="1" ht="16.5" customHeight="1">
      <c r="A490" s="39"/>
      <c r="B490" s="40"/>
      <c r="C490" s="269" t="s">
        <v>673</v>
      </c>
      <c r="D490" s="269" t="s">
        <v>429</v>
      </c>
      <c r="E490" s="270" t="s">
        <v>674</v>
      </c>
      <c r="F490" s="271" t="s">
        <v>675</v>
      </c>
      <c r="G490" s="272" t="s">
        <v>235</v>
      </c>
      <c r="H490" s="273">
        <v>160.99600000000001</v>
      </c>
      <c r="I490" s="274"/>
      <c r="J490" s="275">
        <f>ROUND(I490*H490,2)</f>
        <v>0</v>
      </c>
      <c r="K490" s="271" t="s">
        <v>19</v>
      </c>
      <c r="L490" s="276"/>
      <c r="M490" s="277" t="s">
        <v>19</v>
      </c>
      <c r="N490" s="278" t="s">
        <v>43</v>
      </c>
      <c r="O490" s="85"/>
      <c r="P490" s="222">
        <f>O490*H490</f>
        <v>0</v>
      </c>
      <c r="Q490" s="222">
        <v>0.0028700000000000002</v>
      </c>
      <c r="R490" s="222">
        <f>Q490*H490</f>
        <v>0.46205852000000003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434</v>
      </c>
      <c r="AT490" s="224" t="s">
        <v>429</v>
      </c>
      <c r="AU490" s="224" t="s">
        <v>82</v>
      </c>
      <c r="AY490" s="18" t="s">
        <v>154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80</v>
      </c>
      <c r="BK490" s="225">
        <f>ROUND(I490*H490,2)</f>
        <v>0</v>
      </c>
      <c r="BL490" s="18" t="s">
        <v>326</v>
      </c>
      <c r="BM490" s="224" t="s">
        <v>676</v>
      </c>
    </row>
    <row r="491" s="2" customFormat="1">
      <c r="A491" s="39"/>
      <c r="B491" s="40"/>
      <c r="C491" s="41"/>
      <c r="D491" s="226" t="s">
        <v>164</v>
      </c>
      <c r="E491" s="41"/>
      <c r="F491" s="227" t="s">
        <v>675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164</v>
      </c>
      <c r="AU491" s="18" t="s">
        <v>82</v>
      </c>
    </row>
    <row r="492" s="14" customFormat="1">
      <c r="A492" s="14"/>
      <c r="B492" s="243"/>
      <c r="C492" s="244"/>
      <c r="D492" s="226" t="s">
        <v>167</v>
      </c>
      <c r="E492" s="245" t="s">
        <v>19</v>
      </c>
      <c r="F492" s="246" t="s">
        <v>677</v>
      </c>
      <c r="G492" s="244"/>
      <c r="H492" s="247">
        <v>160.99600000000001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167</v>
      </c>
      <c r="AU492" s="253" t="s">
        <v>82</v>
      </c>
      <c r="AV492" s="14" t="s">
        <v>82</v>
      </c>
      <c r="AW492" s="14" t="s">
        <v>33</v>
      </c>
      <c r="AX492" s="14" t="s">
        <v>72</v>
      </c>
      <c r="AY492" s="253" t="s">
        <v>154</v>
      </c>
    </row>
    <row r="493" s="15" customFormat="1">
      <c r="A493" s="15"/>
      <c r="B493" s="254"/>
      <c r="C493" s="255"/>
      <c r="D493" s="226" t="s">
        <v>167</v>
      </c>
      <c r="E493" s="256" t="s">
        <v>19</v>
      </c>
      <c r="F493" s="257" t="s">
        <v>169</v>
      </c>
      <c r="G493" s="255"/>
      <c r="H493" s="258">
        <v>160.99600000000001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4" t="s">
        <v>167</v>
      </c>
      <c r="AU493" s="264" t="s">
        <v>82</v>
      </c>
      <c r="AV493" s="15" t="s">
        <v>170</v>
      </c>
      <c r="AW493" s="15" t="s">
        <v>33</v>
      </c>
      <c r="AX493" s="15" t="s">
        <v>80</v>
      </c>
      <c r="AY493" s="264" t="s">
        <v>154</v>
      </c>
    </row>
    <row r="494" s="2" customFormat="1" ht="16.5" customHeight="1">
      <c r="A494" s="39"/>
      <c r="B494" s="40"/>
      <c r="C494" s="213" t="s">
        <v>678</v>
      </c>
      <c r="D494" s="213" t="s">
        <v>157</v>
      </c>
      <c r="E494" s="214" t="s">
        <v>679</v>
      </c>
      <c r="F494" s="215" t="s">
        <v>680</v>
      </c>
      <c r="G494" s="216" t="s">
        <v>402</v>
      </c>
      <c r="H494" s="217">
        <v>109.194</v>
      </c>
      <c r="I494" s="218"/>
      <c r="J494" s="219">
        <f>ROUND(I494*H494,2)</f>
        <v>0</v>
      </c>
      <c r="K494" s="215" t="s">
        <v>161</v>
      </c>
      <c r="L494" s="45"/>
      <c r="M494" s="220" t="s">
        <v>19</v>
      </c>
      <c r="N494" s="221" t="s">
        <v>43</v>
      </c>
      <c r="O494" s="85"/>
      <c r="P494" s="222">
        <f>O494*H494</f>
        <v>0</v>
      </c>
      <c r="Q494" s="222">
        <v>3.0000000000000001E-05</v>
      </c>
      <c r="R494" s="222">
        <f>Q494*H494</f>
        <v>0.00327582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326</v>
      </c>
      <c r="AT494" s="224" t="s">
        <v>157</v>
      </c>
      <c r="AU494" s="224" t="s">
        <v>82</v>
      </c>
      <c r="AY494" s="18" t="s">
        <v>154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8" t="s">
        <v>80</v>
      </c>
      <c r="BK494" s="225">
        <f>ROUND(I494*H494,2)</f>
        <v>0</v>
      </c>
      <c r="BL494" s="18" t="s">
        <v>326</v>
      </c>
      <c r="BM494" s="224" t="s">
        <v>681</v>
      </c>
    </row>
    <row r="495" s="2" customFormat="1">
      <c r="A495" s="39"/>
      <c r="B495" s="40"/>
      <c r="C495" s="41"/>
      <c r="D495" s="226" t="s">
        <v>164</v>
      </c>
      <c r="E495" s="41"/>
      <c r="F495" s="227" t="s">
        <v>682</v>
      </c>
      <c r="G495" s="41"/>
      <c r="H495" s="41"/>
      <c r="I495" s="228"/>
      <c r="J495" s="41"/>
      <c r="K495" s="41"/>
      <c r="L495" s="45"/>
      <c r="M495" s="229"/>
      <c r="N495" s="230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164</v>
      </c>
      <c r="AU495" s="18" t="s">
        <v>82</v>
      </c>
    </row>
    <row r="496" s="2" customFormat="1">
      <c r="A496" s="39"/>
      <c r="B496" s="40"/>
      <c r="C496" s="41"/>
      <c r="D496" s="231" t="s">
        <v>165</v>
      </c>
      <c r="E496" s="41"/>
      <c r="F496" s="232" t="s">
        <v>683</v>
      </c>
      <c r="G496" s="41"/>
      <c r="H496" s="41"/>
      <c r="I496" s="228"/>
      <c r="J496" s="41"/>
      <c r="K496" s="41"/>
      <c r="L496" s="45"/>
      <c r="M496" s="229"/>
      <c r="N496" s="230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165</v>
      </c>
      <c r="AU496" s="18" t="s">
        <v>82</v>
      </c>
    </row>
    <row r="497" s="13" customFormat="1">
      <c r="A497" s="13"/>
      <c r="B497" s="233"/>
      <c r="C497" s="234"/>
      <c r="D497" s="226" t="s">
        <v>167</v>
      </c>
      <c r="E497" s="235" t="s">
        <v>19</v>
      </c>
      <c r="F497" s="236" t="s">
        <v>362</v>
      </c>
      <c r="G497" s="234"/>
      <c r="H497" s="235" t="s">
        <v>19</v>
      </c>
      <c r="I497" s="237"/>
      <c r="J497" s="234"/>
      <c r="K497" s="234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167</v>
      </c>
      <c r="AU497" s="242" t="s">
        <v>82</v>
      </c>
      <c r="AV497" s="13" t="s">
        <v>80</v>
      </c>
      <c r="AW497" s="13" t="s">
        <v>33</v>
      </c>
      <c r="AX497" s="13" t="s">
        <v>72</v>
      </c>
      <c r="AY497" s="242" t="s">
        <v>154</v>
      </c>
    </row>
    <row r="498" s="14" customFormat="1">
      <c r="A498" s="14"/>
      <c r="B498" s="243"/>
      <c r="C498" s="244"/>
      <c r="D498" s="226" t="s">
        <v>167</v>
      </c>
      <c r="E498" s="245" t="s">
        <v>19</v>
      </c>
      <c r="F498" s="246" t="s">
        <v>684</v>
      </c>
      <c r="G498" s="244"/>
      <c r="H498" s="247">
        <v>58.393999999999998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167</v>
      </c>
      <c r="AU498" s="253" t="s">
        <v>82</v>
      </c>
      <c r="AV498" s="14" t="s">
        <v>82</v>
      </c>
      <c r="AW498" s="14" t="s">
        <v>33</v>
      </c>
      <c r="AX498" s="14" t="s">
        <v>72</v>
      </c>
      <c r="AY498" s="253" t="s">
        <v>154</v>
      </c>
    </row>
    <row r="499" s="14" customFormat="1">
      <c r="A499" s="14"/>
      <c r="B499" s="243"/>
      <c r="C499" s="244"/>
      <c r="D499" s="226" t="s">
        <v>167</v>
      </c>
      <c r="E499" s="245" t="s">
        <v>19</v>
      </c>
      <c r="F499" s="246" t="s">
        <v>685</v>
      </c>
      <c r="G499" s="244"/>
      <c r="H499" s="247">
        <v>50.799999999999997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167</v>
      </c>
      <c r="AU499" s="253" t="s">
        <v>82</v>
      </c>
      <c r="AV499" s="14" t="s">
        <v>82</v>
      </c>
      <c r="AW499" s="14" t="s">
        <v>33</v>
      </c>
      <c r="AX499" s="14" t="s">
        <v>72</v>
      </c>
      <c r="AY499" s="253" t="s">
        <v>154</v>
      </c>
    </row>
    <row r="500" s="15" customFormat="1">
      <c r="A500" s="15"/>
      <c r="B500" s="254"/>
      <c r="C500" s="255"/>
      <c r="D500" s="226" t="s">
        <v>167</v>
      </c>
      <c r="E500" s="256" t="s">
        <v>19</v>
      </c>
      <c r="F500" s="257" t="s">
        <v>169</v>
      </c>
      <c r="G500" s="255"/>
      <c r="H500" s="258">
        <v>109.194</v>
      </c>
      <c r="I500" s="259"/>
      <c r="J500" s="255"/>
      <c r="K500" s="255"/>
      <c r="L500" s="260"/>
      <c r="M500" s="261"/>
      <c r="N500" s="262"/>
      <c r="O500" s="262"/>
      <c r="P500" s="262"/>
      <c r="Q500" s="262"/>
      <c r="R500" s="262"/>
      <c r="S500" s="262"/>
      <c r="T500" s="263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4" t="s">
        <v>167</v>
      </c>
      <c r="AU500" s="264" t="s">
        <v>82</v>
      </c>
      <c r="AV500" s="15" t="s">
        <v>170</v>
      </c>
      <c r="AW500" s="15" t="s">
        <v>33</v>
      </c>
      <c r="AX500" s="15" t="s">
        <v>80</v>
      </c>
      <c r="AY500" s="264" t="s">
        <v>154</v>
      </c>
    </row>
    <row r="501" s="2" customFormat="1" ht="16.5" customHeight="1">
      <c r="A501" s="39"/>
      <c r="B501" s="40"/>
      <c r="C501" s="213" t="s">
        <v>686</v>
      </c>
      <c r="D501" s="213" t="s">
        <v>157</v>
      </c>
      <c r="E501" s="214" t="s">
        <v>687</v>
      </c>
      <c r="F501" s="215" t="s">
        <v>688</v>
      </c>
      <c r="G501" s="216" t="s">
        <v>402</v>
      </c>
      <c r="H501" s="217">
        <v>218.38800000000001</v>
      </c>
      <c r="I501" s="218"/>
      <c r="J501" s="219">
        <f>ROUND(I501*H501,2)</f>
        <v>0</v>
      </c>
      <c r="K501" s="215" t="s">
        <v>161</v>
      </c>
      <c r="L501" s="45"/>
      <c r="M501" s="220" t="s">
        <v>19</v>
      </c>
      <c r="N501" s="221" t="s">
        <v>43</v>
      </c>
      <c r="O501" s="85"/>
      <c r="P501" s="222">
        <f>O501*H501</f>
        <v>0</v>
      </c>
      <c r="Q501" s="222">
        <v>1.0000000000000001E-05</v>
      </c>
      <c r="R501" s="222">
        <f>Q501*H501</f>
        <v>0.00218388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326</v>
      </c>
      <c r="AT501" s="224" t="s">
        <v>157</v>
      </c>
      <c r="AU501" s="224" t="s">
        <v>82</v>
      </c>
      <c r="AY501" s="18" t="s">
        <v>154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8" t="s">
        <v>80</v>
      </c>
      <c r="BK501" s="225">
        <f>ROUND(I501*H501,2)</f>
        <v>0</v>
      </c>
      <c r="BL501" s="18" t="s">
        <v>326</v>
      </c>
      <c r="BM501" s="224" t="s">
        <v>689</v>
      </c>
    </row>
    <row r="502" s="2" customFormat="1">
      <c r="A502" s="39"/>
      <c r="B502" s="40"/>
      <c r="C502" s="41"/>
      <c r="D502" s="226" t="s">
        <v>164</v>
      </c>
      <c r="E502" s="41"/>
      <c r="F502" s="227" t="s">
        <v>690</v>
      </c>
      <c r="G502" s="41"/>
      <c r="H502" s="41"/>
      <c r="I502" s="228"/>
      <c r="J502" s="41"/>
      <c r="K502" s="41"/>
      <c r="L502" s="45"/>
      <c r="M502" s="229"/>
      <c r="N502" s="230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164</v>
      </c>
      <c r="AU502" s="18" t="s">
        <v>82</v>
      </c>
    </row>
    <row r="503" s="2" customFormat="1">
      <c r="A503" s="39"/>
      <c r="B503" s="40"/>
      <c r="C503" s="41"/>
      <c r="D503" s="231" t="s">
        <v>165</v>
      </c>
      <c r="E503" s="41"/>
      <c r="F503" s="232" t="s">
        <v>691</v>
      </c>
      <c r="G503" s="41"/>
      <c r="H503" s="41"/>
      <c r="I503" s="228"/>
      <c r="J503" s="41"/>
      <c r="K503" s="41"/>
      <c r="L503" s="45"/>
      <c r="M503" s="229"/>
      <c r="N503" s="230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165</v>
      </c>
      <c r="AU503" s="18" t="s">
        <v>82</v>
      </c>
    </row>
    <row r="504" s="13" customFormat="1">
      <c r="A504" s="13"/>
      <c r="B504" s="233"/>
      <c r="C504" s="234"/>
      <c r="D504" s="226" t="s">
        <v>167</v>
      </c>
      <c r="E504" s="235" t="s">
        <v>19</v>
      </c>
      <c r="F504" s="236" t="s">
        <v>362</v>
      </c>
      <c r="G504" s="234"/>
      <c r="H504" s="235" t="s">
        <v>19</v>
      </c>
      <c r="I504" s="237"/>
      <c r="J504" s="234"/>
      <c r="K504" s="234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167</v>
      </c>
      <c r="AU504" s="242" t="s">
        <v>82</v>
      </c>
      <c r="AV504" s="13" t="s">
        <v>80</v>
      </c>
      <c r="AW504" s="13" t="s">
        <v>33</v>
      </c>
      <c r="AX504" s="13" t="s">
        <v>72</v>
      </c>
      <c r="AY504" s="242" t="s">
        <v>154</v>
      </c>
    </row>
    <row r="505" s="14" customFormat="1">
      <c r="A505" s="14"/>
      <c r="B505" s="243"/>
      <c r="C505" s="244"/>
      <c r="D505" s="226" t="s">
        <v>167</v>
      </c>
      <c r="E505" s="245" t="s">
        <v>19</v>
      </c>
      <c r="F505" s="246" t="s">
        <v>692</v>
      </c>
      <c r="G505" s="244"/>
      <c r="H505" s="247">
        <v>218.38800000000001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167</v>
      </c>
      <c r="AU505" s="253" t="s">
        <v>82</v>
      </c>
      <c r="AV505" s="14" t="s">
        <v>82</v>
      </c>
      <c r="AW505" s="14" t="s">
        <v>33</v>
      </c>
      <c r="AX505" s="14" t="s">
        <v>72</v>
      </c>
      <c r="AY505" s="253" t="s">
        <v>154</v>
      </c>
    </row>
    <row r="506" s="15" customFormat="1">
      <c r="A506" s="15"/>
      <c r="B506" s="254"/>
      <c r="C506" s="255"/>
      <c r="D506" s="226" t="s">
        <v>167</v>
      </c>
      <c r="E506" s="256" t="s">
        <v>19</v>
      </c>
      <c r="F506" s="257" t="s">
        <v>169</v>
      </c>
      <c r="G506" s="255"/>
      <c r="H506" s="258">
        <v>218.38800000000001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167</v>
      </c>
      <c r="AU506" s="264" t="s">
        <v>82</v>
      </c>
      <c r="AV506" s="15" t="s">
        <v>170</v>
      </c>
      <c r="AW506" s="15" t="s">
        <v>33</v>
      </c>
      <c r="AX506" s="15" t="s">
        <v>80</v>
      </c>
      <c r="AY506" s="264" t="s">
        <v>154</v>
      </c>
    </row>
    <row r="507" s="2" customFormat="1" ht="16.5" customHeight="1">
      <c r="A507" s="39"/>
      <c r="B507" s="40"/>
      <c r="C507" s="269" t="s">
        <v>693</v>
      </c>
      <c r="D507" s="269" t="s">
        <v>429</v>
      </c>
      <c r="E507" s="270" t="s">
        <v>694</v>
      </c>
      <c r="F507" s="271" t="s">
        <v>695</v>
      </c>
      <c r="G507" s="272" t="s">
        <v>402</v>
      </c>
      <c r="H507" s="273">
        <v>120.113</v>
      </c>
      <c r="I507" s="274"/>
      <c r="J507" s="275">
        <f>ROUND(I507*H507,2)</f>
        <v>0</v>
      </c>
      <c r="K507" s="271" t="s">
        <v>161</v>
      </c>
      <c r="L507" s="276"/>
      <c r="M507" s="277" t="s">
        <v>19</v>
      </c>
      <c r="N507" s="278" t="s">
        <v>43</v>
      </c>
      <c r="O507" s="85"/>
      <c r="P507" s="222">
        <f>O507*H507</f>
        <v>0</v>
      </c>
      <c r="Q507" s="222">
        <v>0.00022000000000000001</v>
      </c>
      <c r="R507" s="222">
        <f>Q507*H507</f>
        <v>0.026424860000000001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434</v>
      </c>
      <c r="AT507" s="224" t="s">
        <v>429</v>
      </c>
      <c r="AU507" s="224" t="s">
        <v>82</v>
      </c>
      <c r="AY507" s="18" t="s">
        <v>154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8" t="s">
        <v>80</v>
      </c>
      <c r="BK507" s="225">
        <f>ROUND(I507*H507,2)</f>
        <v>0</v>
      </c>
      <c r="BL507" s="18" t="s">
        <v>326</v>
      </c>
      <c r="BM507" s="224" t="s">
        <v>696</v>
      </c>
    </row>
    <row r="508" s="2" customFormat="1">
      <c r="A508" s="39"/>
      <c r="B508" s="40"/>
      <c r="C508" s="41"/>
      <c r="D508" s="226" t="s">
        <v>164</v>
      </c>
      <c r="E508" s="41"/>
      <c r="F508" s="227" t="s">
        <v>695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164</v>
      </c>
      <c r="AU508" s="18" t="s">
        <v>82</v>
      </c>
    </row>
    <row r="509" s="14" customFormat="1">
      <c r="A509" s="14"/>
      <c r="B509" s="243"/>
      <c r="C509" s="244"/>
      <c r="D509" s="226" t="s">
        <v>167</v>
      </c>
      <c r="E509" s="245" t="s">
        <v>19</v>
      </c>
      <c r="F509" s="246" t="s">
        <v>697</v>
      </c>
      <c r="G509" s="244"/>
      <c r="H509" s="247">
        <v>120.113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167</v>
      </c>
      <c r="AU509" s="253" t="s">
        <v>82</v>
      </c>
      <c r="AV509" s="14" t="s">
        <v>82</v>
      </c>
      <c r="AW509" s="14" t="s">
        <v>33</v>
      </c>
      <c r="AX509" s="14" t="s">
        <v>72</v>
      </c>
      <c r="AY509" s="253" t="s">
        <v>154</v>
      </c>
    </row>
    <row r="510" s="15" customFormat="1">
      <c r="A510" s="15"/>
      <c r="B510" s="254"/>
      <c r="C510" s="255"/>
      <c r="D510" s="226" t="s">
        <v>167</v>
      </c>
      <c r="E510" s="256" t="s">
        <v>19</v>
      </c>
      <c r="F510" s="257" t="s">
        <v>169</v>
      </c>
      <c r="G510" s="255"/>
      <c r="H510" s="258">
        <v>120.113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167</v>
      </c>
      <c r="AU510" s="264" t="s">
        <v>82</v>
      </c>
      <c r="AV510" s="15" t="s">
        <v>170</v>
      </c>
      <c r="AW510" s="15" t="s">
        <v>33</v>
      </c>
      <c r="AX510" s="15" t="s">
        <v>80</v>
      </c>
      <c r="AY510" s="264" t="s">
        <v>154</v>
      </c>
    </row>
    <row r="511" s="2" customFormat="1" ht="16.5" customHeight="1">
      <c r="A511" s="39"/>
      <c r="B511" s="40"/>
      <c r="C511" s="269" t="s">
        <v>698</v>
      </c>
      <c r="D511" s="269" t="s">
        <v>429</v>
      </c>
      <c r="E511" s="270" t="s">
        <v>699</v>
      </c>
      <c r="F511" s="271" t="s">
        <v>700</v>
      </c>
      <c r="G511" s="272" t="s">
        <v>402</v>
      </c>
      <c r="H511" s="273">
        <v>120.113</v>
      </c>
      <c r="I511" s="274"/>
      <c r="J511" s="275">
        <f>ROUND(I511*H511,2)</f>
        <v>0</v>
      </c>
      <c r="K511" s="271" t="s">
        <v>161</v>
      </c>
      <c r="L511" s="276"/>
      <c r="M511" s="277" t="s">
        <v>19</v>
      </c>
      <c r="N511" s="278" t="s">
        <v>43</v>
      </c>
      <c r="O511" s="85"/>
      <c r="P511" s="222">
        <f>O511*H511</f>
        <v>0</v>
      </c>
      <c r="Q511" s="222">
        <v>0.00029999999999999997</v>
      </c>
      <c r="R511" s="222">
        <f>Q511*H511</f>
        <v>0.036033899999999994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434</v>
      </c>
      <c r="AT511" s="224" t="s">
        <v>429</v>
      </c>
      <c r="AU511" s="224" t="s">
        <v>82</v>
      </c>
      <c r="AY511" s="18" t="s">
        <v>154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80</v>
      </c>
      <c r="BK511" s="225">
        <f>ROUND(I511*H511,2)</f>
        <v>0</v>
      </c>
      <c r="BL511" s="18" t="s">
        <v>326</v>
      </c>
      <c r="BM511" s="224" t="s">
        <v>701</v>
      </c>
    </row>
    <row r="512" s="2" customFormat="1">
      <c r="A512" s="39"/>
      <c r="B512" s="40"/>
      <c r="C512" s="41"/>
      <c r="D512" s="226" t="s">
        <v>164</v>
      </c>
      <c r="E512" s="41"/>
      <c r="F512" s="227" t="s">
        <v>700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164</v>
      </c>
      <c r="AU512" s="18" t="s">
        <v>82</v>
      </c>
    </row>
    <row r="513" s="14" customFormat="1">
      <c r="A513" s="14"/>
      <c r="B513" s="243"/>
      <c r="C513" s="244"/>
      <c r="D513" s="226" t="s">
        <v>167</v>
      </c>
      <c r="E513" s="245" t="s">
        <v>19</v>
      </c>
      <c r="F513" s="246" t="s">
        <v>697</v>
      </c>
      <c r="G513" s="244"/>
      <c r="H513" s="247">
        <v>120.113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167</v>
      </c>
      <c r="AU513" s="253" t="s">
        <v>82</v>
      </c>
      <c r="AV513" s="14" t="s">
        <v>82</v>
      </c>
      <c r="AW513" s="14" t="s">
        <v>33</v>
      </c>
      <c r="AX513" s="14" t="s">
        <v>72</v>
      </c>
      <c r="AY513" s="253" t="s">
        <v>154</v>
      </c>
    </row>
    <row r="514" s="15" customFormat="1">
      <c r="A514" s="15"/>
      <c r="B514" s="254"/>
      <c r="C514" s="255"/>
      <c r="D514" s="226" t="s">
        <v>167</v>
      </c>
      <c r="E514" s="256" t="s">
        <v>19</v>
      </c>
      <c r="F514" s="257" t="s">
        <v>169</v>
      </c>
      <c r="G514" s="255"/>
      <c r="H514" s="258">
        <v>120.113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4" t="s">
        <v>167</v>
      </c>
      <c r="AU514" s="264" t="s">
        <v>82</v>
      </c>
      <c r="AV514" s="15" t="s">
        <v>170</v>
      </c>
      <c r="AW514" s="15" t="s">
        <v>33</v>
      </c>
      <c r="AX514" s="15" t="s">
        <v>80</v>
      </c>
      <c r="AY514" s="264" t="s">
        <v>154</v>
      </c>
    </row>
    <row r="515" s="2" customFormat="1" ht="16.5" customHeight="1">
      <c r="A515" s="39"/>
      <c r="B515" s="40"/>
      <c r="C515" s="213" t="s">
        <v>702</v>
      </c>
      <c r="D515" s="213" t="s">
        <v>157</v>
      </c>
      <c r="E515" s="214" t="s">
        <v>703</v>
      </c>
      <c r="F515" s="215" t="s">
        <v>704</v>
      </c>
      <c r="G515" s="216" t="s">
        <v>402</v>
      </c>
      <c r="H515" s="217">
        <v>70.900000000000006</v>
      </c>
      <c r="I515" s="218"/>
      <c r="J515" s="219">
        <f>ROUND(I515*H515,2)</f>
        <v>0</v>
      </c>
      <c r="K515" s="215" t="s">
        <v>161</v>
      </c>
      <c r="L515" s="45"/>
      <c r="M515" s="220" t="s">
        <v>19</v>
      </c>
      <c r="N515" s="221" t="s">
        <v>43</v>
      </c>
      <c r="O515" s="85"/>
      <c r="P515" s="222">
        <f>O515*H515</f>
        <v>0</v>
      </c>
      <c r="Q515" s="222">
        <v>0</v>
      </c>
      <c r="R515" s="222">
        <f>Q515*H515</f>
        <v>0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326</v>
      </c>
      <c r="AT515" s="224" t="s">
        <v>157</v>
      </c>
      <c r="AU515" s="224" t="s">
        <v>82</v>
      </c>
      <c r="AY515" s="18" t="s">
        <v>154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8" t="s">
        <v>80</v>
      </c>
      <c r="BK515" s="225">
        <f>ROUND(I515*H515,2)</f>
        <v>0</v>
      </c>
      <c r="BL515" s="18" t="s">
        <v>326</v>
      </c>
      <c r="BM515" s="224" t="s">
        <v>705</v>
      </c>
    </row>
    <row r="516" s="2" customFormat="1">
      <c r="A516" s="39"/>
      <c r="B516" s="40"/>
      <c r="C516" s="41"/>
      <c r="D516" s="226" t="s">
        <v>164</v>
      </c>
      <c r="E516" s="41"/>
      <c r="F516" s="227" t="s">
        <v>706</v>
      </c>
      <c r="G516" s="41"/>
      <c r="H516" s="41"/>
      <c r="I516" s="228"/>
      <c r="J516" s="41"/>
      <c r="K516" s="41"/>
      <c r="L516" s="45"/>
      <c r="M516" s="229"/>
      <c r="N516" s="230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164</v>
      </c>
      <c r="AU516" s="18" t="s">
        <v>82</v>
      </c>
    </row>
    <row r="517" s="2" customFormat="1">
      <c r="A517" s="39"/>
      <c r="B517" s="40"/>
      <c r="C517" s="41"/>
      <c r="D517" s="231" t="s">
        <v>165</v>
      </c>
      <c r="E517" s="41"/>
      <c r="F517" s="232" t="s">
        <v>707</v>
      </c>
      <c r="G517" s="41"/>
      <c r="H517" s="41"/>
      <c r="I517" s="228"/>
      <c r="J517" s="41"/>
      <c r="K517" s="41"/>
      <c r="L517" s="45"/>
      <c r="M517" s="229"/>
      <c r="N517" s="230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165</v>
      </c>
      <c r="AU517" s="18" t="s">
        <v>82</v>
      </c>
    </row>
    <row r="518" s="13" customFormat="1">
      <c r="A518" s="13"/>
      <c r="B518" s="233"/>
      <c r="C518" s="234"/>
      <c r="D518" s="226" t="s">
        <v>167</v>
      </c>
      <c r="E518" s="235" t="s">
        <v>19</v>
      </c>
      <c r="F518" s="236" t="s">
        <v>362</v>
      </c>
      <c r="G518" s="234"/>
      <c r="H518" s="235" t="s">
        <v>19</v>
      </c>
      <c r="I518" s="237"/>
      <c r="J518" s="234"/>
      <c r="K518" s="234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167</v>
      </c>
      <c r="AU518" s="242" t="s">
        <v>82</v>
      </c>
      <c r="AV518" s="13" t="s">
        <v>80</v>
      </c>
      <c r="AW518" s="13" t="s">
        <v>33</v>
      </c>
      <c r="AX518" s="13" t="s">
        <v>72</v>
      </c>
      <c r="AY518" s="242" t="s">
        <v>154</v>
      </c>
    </row>
    <row r="519" s="14" customFormat="1">
      <c r="A519" s="14"/>
      <c r="B519" s="243"/>
      <c r="C519" s="244"/>
      <c r="D519" s="226" t="s">
        <v>167</v>
      </c>
      <c r="E519" s="245" t="s">
        <v>19</v>
      </c>
      <c r="F519" s="246" t="s">
        <v>708</v>
      </c>
      <c r="G519" s="244"/>
      <c r="H519" s="247">
        <v>70.900000000000006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167</v>
      </c>
      <c r="AU519" s="253" t="s">
        <v>82</v>
      </c>
      <c r="AV519" s="14" t="s">
        <v>82</v>
      </c>
      <c r="AW519" s="14" t="s">
        <v>33</v>
      </c>
      <c r="AX519" s="14" t="s">
        <v>72</v>
      </c>
      <c r="AY519" s="253" t="s">
        <v>154</v>
      </c>
    </row>
    <row r="520" s="15" customFormat="1">
      <c r="A520" s="15"/>
      <c r="B520" s="254"/>
      <c r="C520" s="255"/>
      <c r="D520" s="226" t="s">
        <v>167</v>
      </c>
      <c r="E520" s="256" t="s">
        <v>19</v>
      </c>
      <c r="F520" s="257" t="s">
        <v>169</v>
      </c>
      <c r="G520" s="255"/>
      <c r="H520" s="258">
        <v>70.900000000000006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4" t="s">
        <v>167</v>
      </c>
      <c r="AU520" s="264" t="s">
        <v>82</v>
      </c>
      <c r="AV520" s="15" t="s">
        <v>170</v>
      </c>
      <c r="AW520" s="15" t="s">
        <v>33</v>
      </c>
      <c r="AX520" s="15" t="s">
        <v>80</v>
      </c>
      <c r="AY520" s="264" t="s">
        <v>154</v>
      </c>
    </row>
    <row r="521" s="2" customFormat="1" ht="16.5" customHeight="1">
      <c r="A521" s="39"/>
      <c r="B521" s="40"/>
      <c r="C521" s="269" t="s">
        <v>709</v>
      </c>
      <c r="D521" s="269" t="s">
        <v>429</v>
      </c>
      <c r="E521" s="270" t="s">
        <v>710</v>
      </c>
      <c r="F521" s="271" t="s">
        <v>711</v>
      </c>
      <c r="G521" s="272" t="s">
        <v>402</v>
      </c>
      <c r="H521" s="273">
        <v>77</v>
      </c>
      <c r="I521" s="274"/>
      <c r="J521" s="275">
        <f>ROUND(I521*H521,2)</f>
        <v>0</v>
      </c>
      <c r="K521" s="271" t="s">
        <v>161</v>
      </c>
      <c r="L521" s="276"/>
      <c r="M521" s="277" t="s">
        <v>19</v>
      </c>
      <c r="N521" s="278" t="s">
        <v>43</v>
      </c>
      <c r="O521" s="85"/>
      <c r="P521" s="222">
        <f>O521*H521</f>
        <v>0</v>
      </c>
      <c r="Q521" s="222">
        <v>5.0000000000000002E-05</v>
      </c>
      <c r="R521" s="222">
        <f>Q521*H521</f>
        <v>0.0038500000000000001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434</v>
      </c>
      <c r="AT521" s="224" t="s">
        <v>429</v>
      </c>
      <c r="AU521" s="224" t="s">
        <v>82</v>
      </c>
      <c r="AY521" s="18" t="s">
        <v>154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80</v>
      </c>
      <c r="BK521" s="225">
        <f>ROUND(I521*H521,2)</f>
        <v>0</v>
      </c>
      <c r="BL521" s="18" t="s">
        <v>326</v>
      </c>
      <c r="BM521" s="224" t="s">
        <v>712</v>
      </c>
    </row>
    <row r="522" s="2" customFormat="1">
      <c r="A522" s="39"/>
      <c r="B522" s="40"/>
      <c r="C522" s="41"/>
      <c r="D522" s="226" t="s">
        <v>164</v>
      </c>
      <c r="E522" s="41"/>
      <c r="F522" s="227" t="s">
        <v>711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164</v>
      </c>
      <c r="AU522" s="18" t="s">
        <v>82</v>
      </c>
    </row>
    <row r="523" s="14" customFormat="1">
      <c r="A523" s="14"/>
      <c r="B523" s="243"/>
      <c r="C523" s="244"/>
      <c r="D523" s="226" t="s">
        <v>167</v>
      </c>
      <c r="E523" s="245" t="s">
        <v>19</v>
      </c>
      <c r="F523" s="246" t="s">
        <v>713</v>
      </c>
      <c r="G523" s="244"/>
      <c r="H523" s="247">
        <v>77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167</v>
      </c>
      <c r="AU523" s="253" t="s">
        <v>82</v>
      </c>
      <c r="AV523" s="14" t="s">
        <v>82</v>
      </c>
      <c r="AW523" s="14" t="s">
        <v>33</v>
      </c>
      <c r="AX523" s="14" t="s">
        <v>72</v>
      </c>
      <c r="AY523" s="253" t="s">
        <v>154</v>
      </c>
    </row>
    <row r="524" s="15" customFormat="1">
      <c r="A524" s="15"/>
      <c r="B524" s="254"/>
      <c r="C524" s="255"/>
      <c r="D524" s="226" t="s">
        <v>167</v>
      </c>
      <c r="E524" s="256" t="s">
        <v>19</v>
      </c>
      <c r="F524" s="257" t="s">
        <v>169</v>
      </c>
      <c r="G524" s="255"/>
      <c r="H524" s="258">
        <v>77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4" t="s">
        <v>167</v>
      </c>
      <c r="AU524" s="264" t="s">
        <v>82</v>
      </c>
      <c r="AV524" s="15" t="s">
        <v>170</v>
      </c>
      <c r="AW524" s="15" t="s">
        <v>33</v>
      </c>
      <c r="AX524" s="15" t="s">
        <v>80</v>
      </c>
      <c r="AY524" s="264" t="s">
        <v>154</v>
      </c>
    </row>
    <row r="525" s="2" customFormat="1" ht="16.5" customHeight="1">
      <c r="A525" s="39"/>
      <c r="B525" s="40"/>
      <c r="C525" s="269" t="s">
        <v>714</v>
      </c>
      <c r="D525" s="269" t="s">
        <v>429</v>
      </c>
      <c r="E525" s="270" t="s">
        <v>715</v>
      </c>
      <c r="F525" s="271" t="s">
        <v>716</v>
      </c>
      <c r="G525" s="272" t="s">
        <v>402</v>
      </c>
      <c r="H525" s="273">
        <v>0.98999999999999999</v>
      </c>
      <c r="I525" s="274"/>
      <c r="J525" s="275">
        <f>ROUND(I525*H525,2)</f>
        <v>0</v>
      </c>
      <c r="K525" s="271" t="s">
        <v>161</v>
      </c>
      <c r="L525" s="276"/>
      <c r="M525" s="277" t="s">
        <v>19</v>
      </c>
      <c r="N525" s="278" t="s">
        <v>43</v>
      </c>
      <c r="O525" s="85"/>
      <c r="P525" s="222">
        <f>O525*H525</f>
        <v>0</v>
      </c>
      <c r="Q525" s="222">
        <v>0.00017000000000000001</v>
      </c>
      <c r="R525" s="222">
        <f>Q525*H525</f>
        <v>0.0001683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434</v>
      </c>
      <c r="AT525" s="224" t="s">
        <v>429</v>
      </c>
      <c r="AU525" s="224" t="s">
        <v>82</v>
      </c>
      <c r="AY525" s="18" t="s">
        <v>154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80</v>
      </c>
      <c r="BK525" s="225">
        <f>ROUND(I525*H525,2)</f>
        <v>0</v>
      </c>
      <c r="BL525" s="18" t="s">
        <v>326</v>
      </c>
      <c r="BM525" s="224" t="s">
        <v>717</v>
      </c>
    </row>
    <row r="526" s="2" customFormat="1">
      <c r="A526" s="39"/>
      <c r="B526" s="40"/>
      <c r="C526" s="41"/>
      <c r="D526" s="226" t="s">
        <v>164</v>
      </c>
      <c r="E526" s="41"/>
      <c r="F526" s="227" t="s">
        <v>716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164</v>
      </c>
      <c r="AU526" s="18" t="s">
        <v>82</v>
      </c>
    </row>
    <row r="527" s="14" customFormat="1">
      <c r="A527" s="14"/>
      <c r="B527" s="243"/>
      <c r="C527" s="244"/>
      <c r="D527" s="226" t="s">
        <v>167</v>
      </c>
      <c r="E527" s="245" t="s">
        <v>19</v>
      </c>
      <c r="F527" s="246" t="s">
        <v>718</v>
      </c>
      <c r="G527" s="244"/>
      <c r="H527" s="247">
        <v>0.98999999999999999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167</v>
      </c>
      <c r="AU527" s="253" t="s">
        <v>82</v>
      </c>
      <c r="AV527" s="14" t="s">
        <v>82</v>
      </c>
      <c r="AW527" s="14" t="s">
        <v>33</v>
      </c>
      <c r="AX527" s="14" t="s">
        <v>72</v>
      </c>
      <c r="AY527" s="253" t="s">
        <v>154</v>
      </c>
    </row>
    <row r="528" s="15" customFormat="1">
      <c r="A528" s="15"/>
      <c r="B528" s="254"/>
      <c r="C528" s="255"/>
      <c r="D528" s="226" t="s">
        <v>167</v>
      </c>
      <c r="E528" s="256" t="s">
        <v>19</v>
      </c>
      <c r="F528" s="257" t="s">
        <v>169</v>
      </c>
      <c r="G528" s="255"/>
      <c r="H528" s="258">
        <v>0.98999999999999999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4" t="s">
        <v>167</v>
      </c>
      <c r="AU528" s="264" t="s">
        <v>82</v>
      </c>
      <c r="AV528" s="15" t="s">
        <v>170</v>
      </c>
      <c r="AW528" s="15" t="s">
        <v>33</v>
      </c>
      <c r="AX528" s="15" t="s">
        <v>80</v>
      </c>
      <c r="AY528" s="264" t="s">
        <v>154</v>
      </c>
    </row>
    <row r="529" s="2" customFormat="1" ht="16.5" customHeight="1">
      <c r="A529" s="39"/>
      <c r="B529" s="40"/>
      <c r="C529" s="213" t="s">
        <v>719</v>
      </c>
      <c r="D529" s="213" t="s">
        <v>157</v>
      </c>
      <c r="E529" s="214" t="s">
        <v>720</v>
      </c>
      <c r="F529" s="215" t="s">
        <v>721</v>
      </c>
      <c r="G529" s="216" t="s">
        <v>610</v>
      </c>
      <c r="H529" s="217">
        <v>109.194</v>
      </c>
      <c r="I529" s="218"/>
      <c r="J529" s="219">
        <f>ROUND(I529*H529,2)</f>
        <v>0</v>
      </c>
      <c r="K529" s="215" t="s">
        <v>19</v>
      </c>
      <c r="L529" s="45"/>
      <c r="M529" s="220" t="s">
        <v>19</v>
      </c>
      <c r="N529" s="221" t="s">
        <v>43</v>
      </c>
      <c r="O529" s="85"/>
      <c r="P529" s="222">
        <f>O529*H529</f>
        <v>0</v>
      </c>
      <c r="Q529" s="222">
        <v>0</v>
      </c>
      <c r="R529" s="222">
        <f>Q529*H529</f>
        <v>0</v>
      </c>
      <c r="S529" s="222">
        <v>0</v>
      </c>
      <c r="T529" s="223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4" t="s">
        <v>326</v>
      </c>
      <c r="AT529" s="224" t="s">
        <v>157</v>
      </c>
      <c r="AU529" s="224" t="s">
        <v>82</v>
      </c>
      <c r="AY529" s="18" t="s">
        <v>154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18" t="s">
        <v>80</v>
      </c>
      <c r="BK529" s="225">
        <f>ROUND(I529*H529,2)</f>
        <v>0</v>
      </c>
      <c r="BL529" s="18" t="s">
        <v>326</v>
      </c>
      <c r="BM529" s="224" t="s">
        <v>722</v>
      </c>
    </row>
    <row r="530" s="2" customFormat="1">
      <c r="A530" s="39"/>
      <c r="B530" s="40"/>
      <c r="C530" s="41"/>
      <c r="D530" s="226" t="s">
        <v>164</v>
      </c>
      <c r="E530" s="41"/>
      <c r="F530" s="227" t="s">
        <v>721</v>
      </c>
      <c r="G530" s="41"/>
      <c r="H530" s="41"/>
      <c r="I530" s="228"/>
      <c r="J530" s="41"/>
      <c r="K530" s="41"/>
      <c r="L530" s="45"/>
      <c r="M530" s="229"/>
      <c r="N530" s="230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164</v>
      </c>
      <c r="AU530" s="18" t="s">
        <v>82</v>
      </c>
    </row>
    <row r="531" s="13" customFormat="1">
      <c r="A531" s="13"/>
      <c r="B531" s="233"/>
      <c r="C531" s="234"/>
      <c r="D531" s="226" t="s">
        <v>167</v>
      </c>
      <c r="E531" s="235" t="s">
        <v>19</v>
      </c>
      <c r="F531" s="236" t="s">
        <v>362</v>
      </c>
      <c r="G531" s="234"/>
      <c r="H531" s="235" t="s">
        <v>19</v>
      </c>
      <c r="I531" s="237"/>
      <c r="J531" s="234"/>
      <c r="K531" s="234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167</v>
      </c>
      <c r="AU531" s="242" t="s">
        <v>82</v>
      </c>
      <c r="AV531" s="13" t="s">
        <v>80</v>
      </c>
      <c r="AW531" s="13" t="s">
        <v>33</v>
      </c>
      <c r="AX531" s="13" t="s">
        <v>72</v>
      </c>
      <c r="AY531" s="242" t="s">
        <v>154</v>
      </c>
    </row>
    <row r="532" s="14" customFormat="1">
      <c r="A532" s="14"/>
      <c r="B532" s="243"/>
      <c r="C532" s="244"/>
      <c r="D532" s="226" t="s">
        <v>167</v>
      </c>
      <c r="E532" s="245" t="s">
        <v>19</v>
      </c>
      <c r="F532" s="246" t="s">
        <v>723</v>
      </c>
      <c r="G532" s="244"/>
      <c r="H532" s="247">
        <v>109.194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167</v>
      </c>
      <c r="AU532" s="253" t="s">
        <v>82</v>
      </c>
      <c r="AV532" s="14" t="s">
        <v>82</v>
      </c>
      <c r="AW532" s="14" t="s">
        <v>33</v>
      </c>
      <c r="AX532" s="14" t="s">
        <v>72</v>
      </c>
      <c r="AY532" s="253" t="s">
        <v>154</v>
      </c>
    </row>
    <row r="533" s="15" customFormat="1">
      <c r="A533" s="15"/>
      <c r="B533" s="254"/>
      <c r="C533" s="255"/>
      <c r="D533" s="226" t="s">
        <v>167</v>
      </c>
      <c r="E533" s="256" t="s">
        <v>19</v>
      </c>
      <c r="F533" s="257" t="s">
        <v>169</v>
      </c>
      <c r="G533" s="255"/>
      <c r="H533" s="258">
        <v>109.194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4" t="s">
        <v>167</v>
      </c>
      <c r="AU533" s="264" t="s">
        <v>82</v>
      </c>
      <c r="AV533" s="15" t="s">
        <v>170</v>
      </c>
      <c r="AW533" s="15" t="s">
        <v>33</v>
      </c>
      <c r="AX533" s="15" t="s">
        <v>80</v>
      </c>
      <c r="AY533" s="264" t="s">
        <v>154</v>
      </c>
    </row>
    <row r="534" s="2" customFormat="1" ht="16.5" customHeight="1">
      <c r="A534" s="39"/>
      <c r="B534" s="40"/>
      <c r="C534" s="213" t="s">
        <v>724</v>
      </c>
      <c r="D534" s="213" t="s">
        <v>157</v>
      </c>
      <c r="E534" s="214" t="s">
        <v>725</v>
      </c>
      <c r="F534" s="215" t="s">
        <v>726</v>
      </c>
      <c r="G534" s="216" t="s">
        <v>380</v>
      </c>
      <c r="H534" s="217">
        <v>1.2470000000000001</v>
      </c>
      <c r="I534" s="218"/>
      <c r="J534" s="219">
        <f>ROUND(I534*H534,2)</f>
        <v>0</v>
      </c>
      <c r="K534" s="215" t="s">
        <v>161</v>
      </c>
      <c r="L534" s="45"/>
      <c r="M534" s="220" t="s">
        <v>19</v>
      </c>
      <c r="N534" s="221" t="s">
        <v>43</v>
      </c>
      <c r="O534" s="85"/>
      <c r="P534" s="222">
        <f>O534*H534</f>
        <v>0</v>
      </c>
      <c r="Q534" s="222">
        <v>0</v>
      </c>
      <c r="R534" s="222">
        <f>Q534*H534</f>
        <v>0</v>
      </c>
      <c r="S534" s="222">
        <v>0</v>
      </c>
      <c r="T534" s="223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4" t="s">
        <v>326</v>
      </c>
      <c r="AT534" s="224" t="s">
        <v>157</v>
      </c>
      <c r="AU534" s="224" t="s">
        <v>82</v>
      </c>
      <c r="AY534" s="18" t="s">
        <v>154</v>
      </c>
      <c r="BE534" s="225">
        <f>IF(N534="základní",J534,0)</f>
        <v>0</v>
      </c>
      <c r="BF534" s="225">
        <f>IF(N534="snížená",J534,0)</f>
        <v>0</v>
      </c>
      <c r="BG534" s="225">
        <f>IF(N534="zákl. přenesená",J534,0)</f>
        <v>0</v>
      </c>
      <c r="BH534" s="225">
        <f>IF(N534="sníž. přenesená",J534,0)</f>
        <v>0</v>
      </c>
      <c r="BI534" s="225">
        <f>IF(N534="nulová",J534,0)</f>
        <v>0</v>
      </c>
      <c r="BJ534" s="18" t="s">
        <v>80</v>
      </c>
      <c r="BK534" s="225">
        <f>ROUND(I534*H534,2)</f>
        <v>0</v>
      </c>
      <c r="BL534" s="18" t="s">
        <v>326</v>
      </c>
      <c r="BM534" s="224" t="s">
        <v>727</v>
      </c>
    </row>
    <row r="535" s="2" customFormat="1">
      <c r="A535" s="39"/>
      <c r="B535" s="40"/>
      <c r="C535" s="41"/>
      <c r="D535" s="226" t="s">
        <v>164</v>
      </c>
      <c r="E535" s="41"/>
      <c r="F535" s="227" t="s">
        <v>728</v>
      </c>
      <c r="G535" s="41"/>
      <c r="H535" s="41"/>
      <c r="I535" s="228"/>
      <c r="J535" s="41"/>
      <c r="K535" s="41"/>
      <c r="L535" s="45"/>
      <c r="M535" s="229"/>
      <c r="N535" s="230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164</v>
      </c>
      <c r="AU535" s="18" t="s">
        <v>82</v>
      </c>
    </row>
    <row r="536" s="2" customFormat="1">
      <c r="A536" s="39"/>
      <c r="B536" s="40"/>
      <c r="C536" s="41"/>
      <c r="D536" s="231" t="s">
        <v>165</v>
      </c>
      <c r="E536" s="41"/>
      <c r="F536" s="232" t="s">
        <v>729</v>
      </c>
      <c r="G536" s="41"/>
      <c r="H536" s="41"/>
      <c r="I536" s="228"/>
      <c r="J536" s="41"/>
      <c r="K536" s="41"/>
      <c r="L536" s="45"/>
      <c r="M536" s="229"/>
      <c r="N536" s="230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165</v>
      </c>
      <c r="AU536" s="18" t="s">
        <v>82</v>
      </c>
    </row>
    <row r="537" s="2" customFormat="1" ht="16.5" customHeight="1">
      <c r="A537" s="39"/>
      <c r="B537" s="40"/>
      <c r="C537" s="213" t="s">
        <v>730</v>
      </c>
      <c r="D537" s="213" t="s">
        <v>157</v>
      </c>
      <c r="E537" s="214" t="s">
        <v>731</v>
      </c>
      <c r="F537" s="215" t="s">
        <v>732</v>
      </c>
      <c r="G537" s="216" t="s">
        <v>380</v>
      </c>
      <c r="H537" s="217">
        <v>1.2470000000000001</v>
      </c>
      <c r="I537" s="218"/>
      <c r="J537" s="219">
        <f>ROUND(I537*H537,2)</f>
        <v>0</v>
      </c>
      <c r="K537" s="215" t="s">
        <v>161</v>
      </c>
      <c r="L537" s="45"/>
      <c r="M537" s="220" t="s">
        <v>19</v>
      </c>
      <c r="N537" s="221" t="s">
        <v>43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326</v>
      </c>
      <c r="AT537" s="224" t="s">
        <v>157</v>
      </c>
      <c r="AU537" s="224" t="s">
        <v>82</v>
      </c>
      <c r="AY537" s="18" t="s">
        <v>154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8" t="s">
        <v>80</v>
      </c>
      <c r="BK537" s="225">
        <f>ROUND(I537*H537,2)</f>
        <v>0</v>
      </c>
      <c r="BL537" s="18" t="s">
        <v>326</v>
      </c>
      <c r="BM537" s="224" t="s">
        <v>733</v>
      </c>
    </row>
    <row r="538" s="2" customFormat="1">
      <c r="A538" s="39"/>
      <c r="B538" s="40"/>
      <c r="C538" s="41"/>
      <c r="D538" s="226" t="s">
        <v>164</v>
      </c>
      <c r="E538" s="41"/>
      <c r="F538" s="227" t="s">
        <v>734</v>
      </c>
      <c r="G538" s="41"/>
      <c r="H538" s="41"/>
      <c r="I538" s="228"/>
      <c r="J538" s="41"/>
      <c r="K538" s="41"/>
      <c r="L538" s="45"/>
      <c r="M538" s="229"/>
      <c r="N538" s="230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164</v>
      </c>
      <c r="AU538" s="18" t="s">
        <v>82</v>
      </c>
    </row>
    <row r="539" s="2" customFormat="1">
      <c r="A539" s="39"/>
      <c r="B539" s="40"/>
      <c r="C539" s="41"/>
      <c r="D539" s="231" t="s">
        <v>165</v>
      </c>
      <c r="E539" s="41"/>
      <c r="F539" s="232" t="s">
        <v>735</v>
      </c>
      <c r="G539" s="41"/>
      <c r="H539" s="41"/>
      <c r="I539" s="228"/>
      <c r="J539" s="41"/>
      <c r="K539" s="41"/>
      <c r="L539" s="45"/>
      <c r="M539" s="229"/>
      <c r="N539" s="230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165</v>
      </c>
      <c r="AU539" s="18" t="s">
        <v>82</v>
      </c>
    </row>
    <row r="540" s="12" customFormat="1" ht="22.8" customHeight="1">
      <c r="A540" s="12"/>
      <c r="B540" s="197"/>
      <c r="C540" s="198"/>
      <c r="D540" s="199" t="s">
        <v>71</v>
      </c>
      <c r="E540" s="211" t="s">
        <v>736</v>
      </c>
      <c r="F540" s="211" t="s">
        <v>737</v>
      </c>
      <c r="G540" s="198"/>
      <c r="H540" s="198"/>
      <c r="I540" s="201"/>
      <c r="J540" s="212">
        <f>BK540</f>
        <v>0</v>
      </c>
      <c r="K540" s="198"/>
      <c r="L540" s="203"/>
      <c r="M540" s="204"/>
      <c r="N540" s="205"/>
      <c r="O540" s="205"/>
      <c r="P540" s="206">
        <f>SUM(P541:P548)</f>
        <v>0</v>
      </c>
      <c r="Q540" s="205"/>
      <c r="R540" s="206">
        <f>SUM(R541:R548)</f>
        <v>0.14563955000000001</v>
      </c>
      <c r="S540" s="205"/>
      <c r="T540" s="207">
        <f>SUM(T541:T548)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8" t="s">
        <v>82</v>
      </c>
      <c r="AT540" s="209" t="s">
        <v>71</v>
      </c>
      <c r="AU540" s="209" t="s">
        <v>80</v>
      </c>
      <c r="AY540" s="208" t="s">
        <v>154</v>
      </c>
      <c r="BK540" s="210">
        <f>SUM(BK541:BK548)</f>
        <v>0</v>
      </c>
    </row>
    <row r="541" s="2" customFormat="1" ht="16.5" customHeight="1">
      <c r="A541" s="39"/>
      <c r="B541" s="40"/>
      <c r="C541" s="213" t="s">
        <v>738</v>
      </c>
      <c r="D541" s="213" t="s">
        <v>157</v>
      </c>
      <c r="E541" s="214" t="s">
        <v>739</v>
      </c>
      <c r="F541" s="215" t="s">
        <v>740</v>
      </c>
      <c r="G541" s="216" t="s">
        <v>235</v>
      </c>
      <c r="H541" s="217">
        <v>416.113</v>
      </c>
      <c r="I541" s="218"/>
      <c r="J541" s="219">
        <f>ROUND(I541*H541,2)</f>
        <v>0</v>
      </c>
      <c r="K541" s="215" t="s">
        <v>19</v>
      </c>
      <c r="L541" s="45"/>
      <c r="M541" s="220" t="s">
        <v>19</v>
      </c>
      <c r="N541" s="221" t="s">
        <v>43</v>
      </c>
      <c r="O541" s="85"/>
      <c r="P541" s="222">
        <f>O541*H541</f>
        <v>0</v>
      </c>
      <c r="Q541" s="222">
        <v>0.00035</v>
      </c>
      <c r="R541" s="222">
        <f>Q541*H541</f>
        <v>0.14563955000000001</v>
      </c>
      <c r="S541" s="222">
        <v>0</v>
      </c>
      <c r="T541" s="223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4" t="s">
        <v>326</v>
      </c>
      <c r="AT541" s="224" t="s">
        <v>157</v>
      </c>
      <c r="AU541" s="224" t="s">
        <v>82</v>
      </c>
      <c r="AY541" s="18" t="s">
        <v>154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8" t="s">
        <v>80</v>
      </c>
      <c r="BK541" s="225">
        <f>ROUND(I541*H541,2)</f>
        <v>0</v>
      </c>
      <c r="BL541" s="18" t="s">
        <v>326</v>
      </c>
      <c r="BM541" s="224" t="s">
        <v>741</v>
      </c>
    </row>
    <row r="542" s="2" customFormat="1">
      <c r="A542" s="39"/>
      <c r="B542" s="40"/>
      <c r="C542" s="41"/>
      <c r="D542" s="226" t="s">
        <v>164</v>
      </c>
      <c r="E542" s="41"/>
      <c r="F542" s="227" t="s">
        <v>740</v>
      </c>
      <c r="G542" s="41"/>
      <c r="H542" s="41"/>
      <c r="I542" s="228"/>
      <c r="J542" s="41"/>
      <c r="K542" s="41"/>
      <c r="L542" s="45"/>
      <c r="M542" s="229"/>
      <c r="N542" s="230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164</v>
      </c>
      <c r="AU542" s="18" t="s">
        <v>82</v>
      </c>
    </row>
    <row r="543" s="13" customFormat="1">
      <c r="A543" s="13"/>
      <c r="B543" s="233"/>
      <c r="C543" s="234"/>
      <c r="D543" s="226" t="s">
        <v>167</v>
      </c>
      <c r="E543" s="235" t="s">
        <v>19</v>
      </c>
      <c r="F543" s="236" t="s">
        <v>239</v>
      </c>
      <c r="G543" s="234"/>
      <c r="H543" s="235" t="s">
        <v>19</v>
      </c>
      <c r="I543" s="237"/>
      <c r="J543" s="234"/>
      <c r="K543" s="234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167</v>
      </c>
      <c r="AU543" s="242" t="s">
        <v>82</v>
      </c>
      <c r="AV543" s="13" t="s">
        <v>80</v>
      </c>
      <c r="AW543" s="13" t="s">
        <v>33</v>
      </c>
      <c r="AX543" s="13" t="s">
        <v>72</v>
      </c>
      <c r="AY543" s="242" t="s">
        <v>154</v>
      </c>
    </row>
    <row r="544" s="13" customFormat="1">
      <c r="A544" s="13"/>
      <c r="B544" s="233"/>
      <c r="C544" s="234"/>
      <c r="D544" s="226" t="s">
        <v>167</v>
      </c>
      <c r="E544" s="235" t="s">
        <v>19</v>
      </c>
      <c r="F544" s="236" t="s">
        <v>248</v>
      </c>
      <c r="G544" s="234"/>
      <c r="H544" s="235" t="s">
        <v>19</v>
      </c>
      <c r="I544" s="237"/>
      <c r="J544" s="234"/>
      <c r="K544" s="234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167</v>
      </c>
      <c r="AU544" s="242" t="s">
        <v>82</v>
      </c>
      <c r="AV544" s="13" t="s">
        <v>80</v>
      </c>
      <c r="AW544" s="13" t="s">
        <v>33</v>
      </c>
      <c r="AX544" s="13" t="s">
        <v>72</v>
      </c>
      <c r="AY544" s="242" t="s">
        <v>154</v>
      </c>
    </row>
    <row r="545" s="14" customFormat="1">
      <c r="A545" s="14"/>
      <c r="B545" s="243"/>
      <c r="C545" s="244"/>
      <c r="D545" s="226" t="s">
        <v>167</v>
      </c>
      <c r="E545" s="245" t="s">
        <v>19</v>
      </c>
      <c r="F545" s="246" t="s">
        <v>249</v>
      </c>
      <c r="G545" s="244"/>
      <c r="H545" s="247">
        <v>138.19999999999999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167</v>
      </c>
      <c r="AU545" s="253" t="s">
        <v>82</v>
      </c>
      <c r="AV545" s="14" t="s">
        <v>82</v>
      </c>
      <c r="AW545" s="14" t="s">
        <v>33</v>
      </c>
      <c r="AX545" s="14" t="s">
        <v>72</v>
      </c>
      <c r="AY545" s="253" t="s">
        <v>154</v>
      </c>
    </row>
    <row r="546" s="13" customFormat="1">
      <c r="A546" s="13"/>
      <c r="B546" s="233"/>
      <c r="C546" s="234"/>
      <c r="D546" s="226" t="s">
        <v>167</v>
      </c>
      <c r="E546" s="235" t="s">
        <v>19</v>
      </c>
      <c r="F546" s="236" t="s">
        <v>742</v>
      </c>
      <c r="G546" s="234"/>
      <c r="H546" s="235" t="s">
        <v>19</v>
      </c>
      <c r="I546" s="237"/>
      <c r="J546" s="234"/>
      <c r="K546" s="234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167</v>
      </c>
      <c r="AU546" s="242" t="s">
        <v>82</v>
      </c>
      <c r="AV546" s="13" t="s">
        <v>80</v>
      </c>
      <c r="AW546" s="13" t="s">
        <v>33</v>
      </c>
      <c r="AX546" s="13" t="s">
        <v>72</v>
      </c>
      <c r="AY546" s="242" t="s">
        <v>154</v>
      </c>
    </row>
    <row r="547" s="14" customFormat="1">
      <c r="A547" s="14"/>
      <c r="B547" s="243"/>
      <c r="C547" s="244"/>
      <c r="D547" s="226" t="s">
        <v>167</v>
      </c>
      <c r="E547" s="245" t="s">
        <v>19</v>
      </c>
      <c r="F547" s="246" t="s">
        <v>743</v>
      </c>
      <c r="G547" s="244"/>
      <c r="H547" s="247">
        <v>277.91300000000001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167</v>
      </c>
      <c r="AU547" s="253" t="s">
        <v>82</v>
      </c>
      <c r="AV547" s="14" t="s">
        <v>82</v>
      </c>
      <c r="AW547" s="14" t="s">
        <v>33</v>
      </c>
      <c r="AX547" s="14" t="s">
        <v>72</v>
      </c>
      <c r="AY547" s="253" t="s">
        <v>154</v>
      </c>
    </row>
    <row r="548" s="15" customFormat="1">
      <c r="A548" s="15"/>
      <c r="B548" s="254"/>
      <c r="C548" s="255"/>
      <c r="D548" s="226" t="s">
        <v>167</v>
      </c>
      <c r="E548" s="256" t="s">
        <v>19</v>
      </c>
      <c r="F548" s="257" t="s">
        <v>169</v>
      </c>
      <c r="G548" s="255"/>
      <c r="H548" s="258">
        <v>416.113</v>
      </c>
      <c r="I548" s="259"/>
      <c r="J548" s="255"/>
      <c r="K548" s="255"/>
      <c r="L548" s="260"/>
      <c r="M548" s="279"/>
      <c r="N548" s="280"/>
      <c r="O548" s="280"/>
      <c r="P548" s="280"/>
      <c r="Q548" s="280"/>
      <c r="R548" s="280"/>
      <c r="S548" s="280"/>
      <c r="T548" s="28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4" t="s">
        <v>167</v>
      </c>
      <c r="AU548" s="264" t="s">
        <v>82</v>
      </c>
      <c r="AV548" s="15" t="s">
        <v>170</v>
      </c>
      <c r="AW548" s="15" t="s">
        <v>33</v>
      </c>
      <c r="AX548" s="15" t="s">
        <v>80</v>
      </c>
      <c r="AY548" s="264" t="s">
        <v>154</v>
      </c>
    </row>
    <row r="549" s="2" customFormat="1" ht="6.96" customHeight="1">
      <c r="A549" s="39"/>
      <c r="B549" s="60"/>
      <c r="C549" s="61"/>
      <c r="D549" s="61"/>
      <c r="E549" s="61"/>
      <c r="F549" s="61"/>
      <c r="G549" s="61"/>
      <c r="H549" s="61"/>
      <c r="I549" s="61"/>
      <c r="J549" s="61"/>
      <c r="K549" s="61"/>
      <c r="L549" s="45"/>
      <c r="M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</row>
  </sheetData>
  <sheetProtection sheet="1" autoFilter="0" formatColumns="0" formatRows="0" objects="1" scenarios="1" spinCount="100000" saltValue="9euNbkMe/ZV1KKRzAkFlb9ZegxbtwOZv8q3MD6uOXIthVmnm65SQ5j/ZPIxzKWa6TpTiV54WBvt3R6AtGjMENA==" hashValue="fo2ARvU6MzVJWPmHLzAZugwcrlxopCUhC/CskLxXrKOpNY/+nj4eT7gsIXw9QGkOYpH1oMd8GGArLmzL4+kQwA==" algorithmName="SHA-512" password="CC35"/>
  <autoFilter ref="C90:K54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1/340271041"/>
    <hyperlink ref="F104" r:id="rId2" display="https://podminky.urs.cz/item/CS_URS_2022_01/611131121"/>
    <hyperlink ref="F111" r:id="rId3" display="https://podminky.urs.cz/item/CS_URS_2022_01/611135011"/>
    <hyperlink ref="F118" r:id="rId4" display="https://podminky.urs.cz/item/CS_URS_2022_01/611135095"/>
    <hyperlink ref="F123" r:id="rId5" display="https://podminky.urs.cz/item/CS_URS_2022_01/611135101"/>
    <hyperlink ref="F131" r:id="rId6" display="https://podminky.urs.cz/item/CS_URS_2022_01/611142001"/>
    <hyperlink ref="F144" r:id="rId7" display="https://podminky.urs.cz/item/CS_URS_2022_01/611321121"/>
    <hyperlink ref="F151" r:id="rId8" display="https://podminky.urs.cz/item/CS_URS_2022_01/611325111"/>
    <hyperlink ref="F159" r:id="rId9" display="https://podminky.urs.cz/item/CS_URS_2022_01/612131121"/>
    <hyperlink ref="F166" r:id="rId10" display="https://podminky.urs.cz/item/CS_URS_2022_01/612135011"/>
    <hyperlink ref="F173" r:id="rId11" display="https://podminky.urs.cz/item/CS_URS_2022_01/612135095"/>
    <hyperlink ref="F178" r:id="rId12" display="https://podminky.urs.cz/item/CS_URS_2022_01/612135101"/>
    <hyperlink ref="F185" r:id="rId13" display="https://podminky.urs.cz/item/CS_URS_2022_01/612142001"/>
    <hyperlink ref="F192" r:id="rId14" display="https://podminky.urs.cz/item/CS_URS_2022_01/612321121"/>
    <hyperlink ref="F205" r:id="rId15" display="https://podminky.urs.cz/item/CS_URS_2022_01/612325111"/>
    <hyperlink ref="F212" r:id="rId16" display="https://podminky.urs.cz/item/CS_URS_2022_01/613131121"/>
    <hyperlink ref="F219" r:id="rId17" display="https://podminky.urs.cz/item/CS_URS_2022_01/613321121"/>
    <hyperlink ref="F232" r:id="rId18" display="https://podminky.urs.cz/item/CS_URS_2022_01/631311135"/>
    <hyperlink ref="F239" r:id="rId19" display="https://podminky.urs.cz/item/CS_URS_2022_01/631319013"/>
    <hyperlink ref="F242" r:id="rId20" display="https://podminky.urs.cz/item/CS_URS_2022_01/631319175"/>
    <hyperlink ref="F245" r:id="rId21" display="https://podminky.urs.cz/item/CS_URS_2022_01/631362021"/>
    <hyperlink ref="F252" r:id="rId22" display="https://podminky.urs.cz/item/CS_URS_2022_01/632451254"/>
    <hyperlink ref="F259" r:id="rId23" display="https://podminky.urs.cz/item/CS_URS_2022_01/632481213"/>
    <hyperlink ref="F266" r:id="rId24" display="https://podminky.urs.cz/item/CS_URS_2022_01/634112127"/>
    <hyperlink ref="F272" r:id="rId25" display="https://podminky.urs.cz/item/CS_URS_2022_01/634663111"/>
    <hyperlink ref="F275" r:id="rId26" display="https://podminky.urs.cz/item/CS_URS_2022_01/634911124"/>
    <hyperlink ref="F278" r:id="rId27" display="https://podminky.urs.cz/item/CS_URS_2022_01/642945111"/>
    <hyperlink ref="F292" r:id="rId28" display="https://podminky.urs.cz/item/CS_URS_2022_01/949101112"/>
    <hyperlink ref="F298" r:id="rId29" display="https://podminky.urs.cz/item/CS_URS_2022_01/952901111"/>
    <hyperlink ref="F303" r:id="rId30" display="https://podminky.urs.cz/item/CS_URS_2022_01/952902121"/>
    <hyperlink ref="F310" r:id="rId31" display="https://podminky.urs.cz/item/CS_URS_2022_01/952902601"/>
    <hyperlink ref="F317" r:id="rId32" display="https://podminky.urs.cz/item/CS_URS_2022_01/952902611"/>
    <hyperlink ref="F326" r:id="rId33" display="https://podminky.urs.cz/item/CS_URS_2022_01/971052651"/>
    <hyperlink ref="F333" r:id="rId34" display="https://podminky.urs.cz/item/CS_URS_2022_01/977211112"/>
    <hyperlink ref="F351" r:id="rId35" display="https://podminky.urs.cz/item/CS_URS_2022_01/997013211"/>
    <hyperlink ref="F354" r:id="rId36" display="https://podminky.urs.cz/item/CS_URS_2022_01/997013501"/>
    <hyperlink ref="F357" r:id="rId37" display="https://podminky.urs.cz/item/CS_URS_2022_01/997013509"/>
    <hyperlink ref="F361" r:id="rId38" display="https://podminky.urs.cz/item/CS_URS_2022_01/997013602"/>
    <hyperlink ref="F365" r:id="rId39" display="https://podminky.urs.cz/item/CS_URS_2022_01/998018001"/>
    <hyperlink ref="F370" r:id="rId40" display="https://podminky.urs.cz/item/CS_URS_2022_01/722250143"/>
    <hyperlink ref="F376" r:id="rId41" display="https://podminky.urs.cz/item/CS_URS_2022_01/722254115"/>
    <hyperlink ref="F382" r:id="rId42" display="https://podminky.urs.cz/item/CS_URS_2022_01/998722101"/>
    <hyperlink ref="F385" r:id="rId43" display="https://podminky.urs.cz/item/CS_URS_2022_01/998722181"/>
    <hyperlink ref="F389" r:id="rId44" display="https://podminky.urs.cz/item/CS_URS_2022_01/763121411"/>
    <hyperlink ref="F396" r:id="rId45" display="https://podminky.urs.cz/item/CS_URS_2022_01/763121714"/>
    <hyperlink ref="F399" r:id="rId46" display="https://podminky.urs.cz/item/CS_URS_2022_01/763121751"/>
    <hyperlink ref="F402" r:id="rId47" display="https://podminky.urs.cz/item/CS_URS_2022_01/998763301"/>
    <hyperlink ref="F405" r:id="rId48" display="https://podminky.urs.cz/item/CS_URS_2022_01/998763381"/>
    <hyperlink ref="F409" r:id="rId49" display="https://podminky.urs.cz/item/CS_URS_2022_01/767646510"/>
    <hyperlink ref="F434" r:id="rId50" display="https://podminky.urs.cz/item/CS_URS_2022_01/998767101"/>
    <hyperlink ref="F437" r:id="rId51" display="https://podminky.urs.cz/item/CS_URS_2022_01/998767181"/>
    <hyperlink ref="F441" r:id="rId52" display="https://podminky.urs.cz/item/CS_URS_2022_01/776111311"/>
    <hyperlink ref="F450" r:id="rId53" display="https://podminky.urs.cz/item/CS_URS_2022_01/776121112"/>
    <hyperlink ref="F469" r:id="rId54" display="https://podminky.urs.cz/item/CS_URS_2022_01/776141121"/>
    <hyperlink ref="F478" r:id="rId55" display="https://podminky.urs.cz/item/CS_URS_2022_01/776221111"/>
    <hyperlink ref="F485" r:id="rId56" display="https://podminky.urs.cz/item/CS_URS_2022_01/776521111"/>
    <hyperlink ref="F496" r:id="rId57" display="https://podminky.urs.cz/item/CS_URS_2022_01/776411112"/>
    <hyperlink ref="F503" r:id="rId58" display="https://podminky.urs.cz/item/CS_URS_2022_01/776421111"/>
    <hyperlink ref="F517" r:id="rId59" display="https://podminky.urs.cz/item/CS_URS_2022_01/776421312"/>
    <hyperlink ref="F536" r:id="rId60" display="https://podminky.urs.cz/item/CS_URS_2022_01/998776101"/>
    <hyperlink ref="F539" r:id="rId61" display="https://podminky.urs.cz/item/CS_URS_2022_01/998776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744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23. 2. 2022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Nemocnice ve Frýdku - Místku, p.o.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>FORSING projekt s.r.o.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Jindřich Jansa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ROUND((SUM(BE85:BE207)),  2)</f>
        <v>0</v>
      </c>
      <c r="G33" s="39"/>
      <c r="H33" s="39"/>
      <c r="I33" s="158">
        <v>0.20999999999999999</v>
      </c>
      <c r="J33" s="157">
        <f>ROUND(((SUM(BE85:BE207))*I33),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ROUND((SUM(BF85:BF207)),  2)</f>
        <v>0</v>
      </c>
      <c r="G34" s="39"/>
      <c r="H34" s="39"/>
      <c r="I34" s="158">
        <v>0.14999999999999999</v>
      </c>
      <c r="J34" s="157">
        <f>ROUND(((SUM(BF85:BF207))*I34),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ROUND((SUM(BG85:BG207)),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ROUND((SUM(BH85:BH207)),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ROUND((SUM(BI85:BI207)),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PCHO PRO UMÍSTĚNÍ ARCHÍVU V 1.P.P.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Elektroinstalace - silnoproud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23. 2. 2022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130</v>
      </c>
      <c r="D57" s="172"/>
      <c r="E57" s="172"/>
      <c r="F57" s="172"/>
      <c r="G57" s="172"/>
      <c r="H57" s="172"/>
      <c r="I57" s="172"/>
      <c r="J57" s="173" t="s">
        <v>131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132</v>
      </c>
    </row>
    <row r="60" s="9" customFormat="1" ht="24.96" customHeight="1">
      <c r="A60" s="9"/>
      <c r="B60" s="175"/>
      <c r="C60" s="176"/>
      <c r="D60" s="177" t="s">
        <v>745</v>
      </c>
      <c r="E60" s="178"/>
      <c r="F60" s="178"/>
      <c r="G60" s="178"/>
      <c r="H60" s="178"/>
      <c r="I60" s="178"/>
      <c r="J60" s="179">
        <f>J86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746</v>
      </c>
      <c r="E61" s="178"/>
      <c r="F61" s="178"/>
      <c r="G61" s="178"/>
      <c r="H61" s="178"/>
      <c r="I61" s="178"/>
      <c r="J61" s="179">
        <f>J113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747</v>
      </c>
      <c r="E62" s="178"/>
      <c r="F62" s="178"/>
      <c r="G62" s="178"/>
      <c r="H62" s="178"/>
      <c r="I62" s="178"/>
      <c r="J62" s="179">
        <f>J148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5"/>
      <c r="C63" s="176"/>
      <c r="D63" s="177" t="s">
        <v>748</v>
      </c>
      <c r="E63" s="178"/>
      <c r="F63" s="178"/>
      <c r="G63" s="178"/>
      <c r="H63" s="178"/>
      <c r="I63" s="178"/>
      <c r="J63" s="179">
        <f>J171</f>
        <v>0</v>
      </c>
      <c r="K63" s="176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5"/>
      <c r="C64" s="176"/>
      <c r="D64" s="177" t="s">
        <v>749</v>
      </c>
      <c r="E64" s="178"/>
      <c r="F64" s="178"/>
      <c r="G64" s="178"/>
      <c r="H64" s="178"/>
      <c r="I64" s="178"/>
      <c r="J64" s="179">
        <f>J182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750</v>
      </c>
      <c r="E65" s="178"/>
      <c r="F65" s="178"/>
      <c r="G65" s="178"/>
      <c r="H65" s="178"/>
      <c r="I65" s="178"/>
      <c r="J65" s="179">
        <f>J199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STAVEBNÍ ÚPRAVY BUDOVY PCHO PRO UMÍSTĚNÍ ARCHÍVU V 1.P.P.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002 - Elektroinstalace - silnoproud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23. 2. 2022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Nemocnice ve Frýdku - Místku, p.o.</v>
      </c>
      <c r="G81" s="41"/>
      <c r="H81" s="41"/>
      <c r="I81" s="33" t="s">
        <v>31</v>
      </c>
      <c r="J81" s="37" t="str">
        <f>E21</f>
        <v>FORSING projekt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Jindřich Jansa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6"/>
      <c r="B84" s="187"/>
      <c r="C84" s="188" t="s">
        <v>139</v>
      </c>
      <c r="D84" s="189" t="s">
        <v>57</v>
      </c>
      <c r="E84" s="189" t="s">
        <v>53</v>
      </c>
      <c r="F84" s="189" t="s">
        <v>54</v>
      </c>
      <c r="G84" s="189" t="s">
        <v>140</v>
      </c>
      <c r="H84" s="189" t="s">
        <v>141</v>
      </c>
      <c r="I84" s="189" t="s">
        <v>142</v>
      </c>
      <c r="J84" s="189" t="s">
        <v>131</v>
      </c>
      <c r="K84" s="190" t="s">
        <v>143</v>
      </c>
      <c r="L84" s="191"/>
      <c r="M84" s="93" t="s">
        <v>19</v>
      </c>
      <c r="N84" s="94" t="s">
        <v>42</v>
      </c>
      <c r="O84" s="94" t="s">
        <v>144</v>
      </c>
      <c r="P84" s="94" t="s">
        <v>145</v>
      </c>
      <c r="Q84" s="94" t="s">
        <v>146</v>
      </c>
      <c r="R84" s="94" t="s">
        <v>147</v>
      </c>
      <c r="S84" s="94" t="s">
        <v>148</v>
      </c>
      <c r="T84" s="95" t="s">
        <v>149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9"/>
      <c r="B85" s="40"/>
      <c r="C85" s="100" t="s">
        <v>150</v>
      </c>
      <c r="D85" s="41"/>
      <c r="E85" s="41"/>
      <c r="F85" s="41"/>
      <c r="G85" s="41"/>
      <c r="H85" s="41"/>
      <c r="I85" s="41"/>
      <c r="J85" s="192">
        <f>BK85</f>
        <v>0</v>
      </c>
      <c r="K85" s="41"/>
      <c r="L85" s="45"/>
      <c r="M85" s="96"/>
      <c r="N85" s="193"/>
      <c r="O85" s="97"/>
      <c r="P85" s="194">
        <f>P86+P113+P148+P171+P182+P199</f>
        <v>0</v>
      </c>
      <c r="Q85" s="97"/>
      <c r="R85" s="194">
        <f>R86+R113+R148+R171+R182+R199</f>
        <v>0</v>
      </c>
      <c r="S85" s="97"/>
      <c r="T85" s="195">
        <f>T86+T113+T148+T171+T182+T199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132</v>
      </c>
      <c r="BK85" s="196">
        <f>BK86+BK113+BK148+BK171+BK182+BK199</f>
        <v>0</v>
      </c>
    </row>
    <row r="86" s="12" customFormat="1" ht="25.92" customHeight="1">
      <c r="A86" s="12"/>
      <c r="B86" s="197"/>
      <c r="C86" s="198"/>
      <c r="D86" s="199" t="s">
        <v>71</v>
      </c>
      <c r="E86" s="200" t="s">
        <v>751</v>
      </c>
      <c r="F86" s="200" t="s">
        <v>751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SUM(P87:P112)</f>
        <v>0</v>
      </c>
      <c r="Q86" s="205"/>
      <c r="R86" s="206">
        <f>SUM(R87:R112)</f>
        <v>0</v>
      </c>
      <c r="S86" s="205"/>
      <c r="T86" s="207">
        <f>SUM(T87:T112)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80</v>
      </c>
      <c r="AT86" s="209" t="s">
        <v>71</v>
      </c>
      <c r="AU86" s="209" t="s">
        <v>72</v>
      </c>
      <c r="AY86" s="208" t="s">
        <v>154</v>
      </c>
      <c r="BK86" s="210">
        <f>SUM(BK87:BK112)</f>
        <v>0</v>
      </c>
    </row>
    <row r="87" s="2" customFormat="1" ht="16.5" customHeight="1">
      <c r="A87" s="39"/>
      <c r="B87" s="40"/>
      <c r="C87" s="213" t="s">
        <v>80</v>
      </c>
      <c r="D87" s="213" t="s">
        <v>157</v>
      </c>
      <c r="E87" s="214" t="s">
        <v>752</v>
      </c>
      <c r="F87" s="215" t="s">
        <v>753</v>
      </c>
      <c r="G87" s="216" t="s">
        <v>402</v>
      </c>
      <c r="H87" s="217">
        <v>44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170</v>
      </c>
      <c r="AT87" s="224" t="s">
        <v>157</v>
      </c>
      <c r="AU87" s="224" t="s">
        <v>80</v>
      </c>
      <c r="AY87" s="18" t="s">
        <v>154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170</v>
      </c>
      <c r="BM87" s="224" t="s">
        <v>82</v>
      </c>
    </row>
    <row r="88" s="2" customFormat="1">
      <c r="A88" s="39"/>
      <c r="B88" s="40"/>
      <c r="C88" s="41"/>
      <c r="D88" s="226" t="s">
        <v>164</v>
      </c>
      <c r="E88" s="41"/>
      <c r="F88" s="227" t="s">
        <v>754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164</v>
      </c>
      <c r="AU88" s="18" t="s">
        <v>80</v>
      </c>
    </row>
    <row r="89" s="2" customFormat="1" ht="16.5" customHeight="1">
      <c r="A89" s="39"/>
      <c r="B89" s="40"/>
      <c r="C89" s="213" t="s">
        <v>82</v>
      </c>
      <c r="D89" s="213" t="s">
        <v>157</v>
      </c>
      <c r="E89" s="214" t="s">
        <v>755</v>
      </c>
      <c r="F89" s="215" t="s">
        <v>756</v>
      </c>
      <c r="G89" s="216" t="s">
        <v>402</v>
      </c>
      <c r="H89" s="217">
        <v>10</v>
      </c>
      <c r="I89" s="218"/>
      <c r="J89" s="219">
        <f>ROUND(I89*H89,2)</f>
        <v>0</v>
      </c>
      <c r="K89" s="215" t="s">
        <v>19</v>
      </c>
      <c r="L89" s="45"/>
      <c r="M89" s="220" t="s">
        <v>19</v>
      </c>
      <c r="N89" s="221" t="s">
        <v>43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170</v>
      </c>
      <c r="AT89" s="224" t="s">
        <v>157</v>
      </c>
      <c r="AU89" s="224" t="s">
        <v>80</v>
      </c>
      <c r="AY89" s="18" t="s">
        <v>154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170</v>
      </c>
      <c r="BM89" s="224" t="s">
        <v>170</v>
      </c>
    </row>
    <row r="90" s="2" customFormat="1">
      <c r="A90" s="39"/>
      <c r="B90" s="40"/>
      <c r="C90" s="41"/>
      <c r="D90" s="226" t="s">
        <v>164</v>
      </c>
      <c r="E90" s="41"/>
      <c r="F90" s="227" t="s">
        <v>757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164</v>
      </c>
      <c r="AU90" s="18" t="s">
        <v>80</v>
      </c>
    </row>
    <row r="91" s="2" customFormat="1" ht="16.5" customHeight="1">
      <c r="A91" s="39"/>
      <c r="B91" s="40"/>
      <c r="C91" s="213" t="s">
        <v>177</v>
      </c>
      <c r="D91" s="213" t="s">
        <v>157</v>
      </c>
      <c r="E91" s="214" t="s">
        <v>758</v>
      </c>
      <c r="F91" s="215" t="s">
        <v>759</v>
      </c>
      <c r="G91" s="216" t="s">
        <v>760</v>
      </c>
      <c r="H91" s="217">
        <v>4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157</v>
      </c>
      <c r="AU91" s="224" t="s">
        <v>80</v>
      </c>
      <c r="AY91" s="18" t="s">
        <v>154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170</v>
      </c>
      <c r="BM91" s="224" t="s">
        <v>194</v>
      </c>
    </row>
    <row r="92" s="2" customFormat="1">
      <c r="A92" s="39"/>
      <c r="B92" s="40"/>
      <c r="C92" s="41"/>
      <c r="D92" s="226" t="s">
        <v>164</v>
      </c>
      <c r="E92" s="41"/>
      <c r="F92" s="227" t="s">
        <v>761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164</v>
      </c>
      <c r="AU92" s="18" t="s">
        <v>80</v>
      </c>
    </row>
    <row r="93" s="2" customFormat="1" ht="16.5" customHeight="1">
      <c r="A93" s="39"/>
      <c r="B93" s="40"/>
      <c r="C93" s="213" t="s">
        <v>170</v>
      </c>
      <c r="D93" s="213" t="s">
        <v>157</v>
      </c>
      <c r="E93" s="214" t="s">
        <v>762</v>
      </c>
      <c r="F93" s="215" t="s">
        <v>763</v>
      </c>
      <c r="G93" s="216" t="s">
        <v>402</v>
      </c>
      <c r="H93" s="217">
        <v>8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157</v>
      </c>
      <c r="AU93" s="224" t="s">
        <v>80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170</v>
      </c>
      <c r="BM93" s="224" t="s">
        <v>204</v>
      </c>
    </row>
    <row r="94" s="2" customFormat="1">
      <c r="A94" s="39"/>
      <c r="B94" s="40"/>
      <c r="C94" s="41"/>
      <c r="D94" s="226" t="s">
        <v>164</v>
      </c>
      <c r="E94" s="41"/>
      <c r="F94" s="227" t="s">
        <v>763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80</v>
      </c>
    </row>
    <row r="95" s="2" customFormat="1" ht="16.5" customHeight="1">
      <c r="A95" s="39"/>
      <c r="B95" s="40"/>
      <c r="C95" s="213" t="s">
        <v>153</v>
      </c>
      <c r="D95" s="213" t="s">
        <v>157</v>
      </c>
      <c r="E95" s="214" t="s">
        <v>764</v>
      </c>
      <c r="F95" s="215" t="s">
        <v>765</v>
      </c>
      <c r="G95" s="216" t="s">
        <v>402</v>
      </c>
      <c r="H95" s="217">
        <v>50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157</v>
      </c>
      <c r="AU95" s="224" t="s">
        <v>80</v>
      </c>
      <c r="AY95" s="18" t="s">
        <v>154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170</v>
      </c>
      <c r="BM95" s="224" t="s">
        <v>286</v>
      </c>
    </row>
    <row r="96" s="2" customFormat="1">
      <c r="A96" s="39"/>
      <c r="B96" s="40"/>
      <c r="C96" s="41"/>
      <c r="D96" s="226" t="s">
        <v>164</v>
      </c>
      <c r="E96" s="41"/>
      <c r="F96" s="227" t="s">
        <v>765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80</v>
      </c>
    </row>
    <row r="97" s="2" customFormat="1" ht="16.5" customHeight="1">
      <c r="A97" s="39"/>
      <c r="B97" s="40"/>
      <c r="C97" s="213" t="s">
        <v>194</v>
      </c>
      <c r="D97" s="213" t="s">
        <v>157</v>
      </c>
      <c r="E97" s="214" t="s">
        <v>766</v>
      </c>
      <c r="F97" s="215" t="s">
        <v>767</v>
      </c>
      <c r="G97" s="216" t="s">
        <v>402</v>
      </c>
      <c r="H97" s="217">
        <v>78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157</v>
      </c>
      <c r="AU97" s="224" t="s">
        <v>80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170</v>
      </c>
      <c r="BM97" s="224" t="s">
        <v>300</v>
      </c>
    </row>
    <row r="98" s="2" customFormat="1">
      <c r="A98" s="39"/>
      <c r="B98" s="40"/>
      <c r="C98" s="41"/>
      <c r="D98" s="226" t="s">
        <v>164</v>
      </c>
      <c r="E98" s="41"/>
      <c r="F98" s="227" t="s">
        <v>767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80</v>
      </c>
    </row>
    <row r="99" s="2" customFormat="1" ht="16.5" customHeight="1">
      <c r="A99" s="39"/>
      <c r="B99" s="40"/>
      <c r="C99" s="213" t="s">
        <v>199</v>
      </c>
      <c r="D99" s="213" t="s">
        <v>157</v>
      </c>
      <c r="E99" s="214" t="s">
        <v>768</v>
      </c>
      <c r="F99" s="215" t="s">
        <v>769</v>
      </c>
      <c r="G99" s="216" t="s">
        <v>760</v>
      </c>
      <c r="H99" s="217">
        <v>80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157</v>
      </c>
      <c r="AU99" s="224" t="s">
        <v>80</v>
      </c>
      <c r="AY99" s="18" t="s">
        <v>154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170</v>
      </c>
      <c r="BM99" s="224" t="s">
        <v>315</v>
      </c>
    </row>
    <row r="100" s="2" customFormat="1">
      <c r="A100" s="39"/>
      <c r="B100" s="40"/>
      <c r="C100" s="41"/>
      <c r="D100" s="226" t="s">
        <v>164</v>
      </c>
      <c r="E100" s="41"/>
      <c r="F100" s="227" t="s">
        <v>769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80</v>
      </c>
    </row>
    <row r="101" s="2" customFormat="1" ht="16.5" customHeight="1">
      <c r="A101" s="39"/>
      <c r="B101" s="40"/>
      <c r="C101" s="213" t="s">
        <v>204</v>
      </c>
      <c r="D101" s="213" t="s">
        <v>157</v>
      </c>
      <c r="E101" s="214" t="s">
        <v>770</v>
      </c>
      <c r="F101" s="215" t="s">
        <v>771</v>
      </c>
      <c r="G101" s="216" t="s">
        <v>760</v>
      </c>
      <c r="H101" s="217">
        <v>400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157</v>
      </c>
      <c r="AU101" s="224" t="s">
        <v>80</v>
      </c>
      <c r="AY101" s="18" t="s">
        <v>154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170</v>
      </c>
      <c r="BM101" s="224" t="s">
        <v>326</v>
      </c>
    </row>
    <row r="102" s="2" customFormat="1">
      <c r="A102" s="39"/>
      <c r="B102" s="40"/>
      <c r="C102" s="41"/>
      <c r="D102" s="226" t="s">
        <v>164</v>
      </c>
      <c r="E102" s="41"/>
      <c r="F102" s="227" t="s">
        <v>771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80</v>
      </c>
    </row>
    <row r="103" s="2" customFormat="1" ht="16.5" customHeight="1">
      <c r="A103" s="39"/>
      <c r="B103" s="40"/>
      <c r="C103" s="213" t="s">
        <v>212</v>
      </c>
      <c r="D103" s="213" t="s">
        <v>157</v>
      </c>
      <c r="E103" s="214" t="s">
        <v>772</v>
      </c>
      <c r="F103" s="215" t="s">
        <v>773</v>
      </c>
      <c r="G103" s="216" t="s">
        <v>760</v>
      </c>
      <c r="H103" s="217">
        <v>200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157</v>
      </c>
      <c r="AU103" s="224" t="s">
        <v>80</v>
      </c>
      <c r="AY103" s="18" t="s">
        <v>154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170</v>
      </c>
      <c r="BM103" s="224" t="s">
        <v>336</v>
      </c>
    </row>
    <row r="104" s="2" customFormat="1">
      <c r="A104" s="39"/>
      <c r="B104" s="40"/>
      <c r="C104" s="41"/>
      <c r="D104" s="226" t="s">
        <v>164</v>
      </c>
      <c r="E104" s="41"/>
      <c r="F104" s="227" t="s">
        <v>773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80</v>
      </c>
    </row>
    <row r="105" s="2" customFormat="1" ht="16.5" customHeight="1">
      <c r="A105" s="39"/>
      <c r="B105" s="40"/>
      <c r="C105" s="213" t="s">
        <v>286</v>
      </c>
      <c r="D105" s="213" t="s">
        <v>157</v>
      </c>
      <c r="E105" s="214" t="s">
        <v>774</v>
      </c>
      <c r="F105" s="215" t="s">
        <v>775</v>
      </c>
      <c r="G105" s="216" t="s">
        <v>402</v>
      </c>
      <c r="H105" s="217">
        <v>12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157</v>
      </c>
      <c r="AU105" s="224" t="s">
        <v>80</v>
      </c>
      <c r="AY105" s="18" t="s">
        <v>154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170</v>
      </c>
      <c r="BM105" s="224" t="s">
        <v>352</v>
      </c>
    </row>
    <row r="106" s="2" customFormat="1">
      <c r="A106" s="39"/>
      <c r="B106" s="40"/>
      <c r="C106" s="41"/>
      <c r="D106" s="226" t="s">
        <v>164</v>
      </c>
      <c r="E106" s="41"/>
      <c r="F106" s="227" t="s">
        <v>775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80</v>
      </c>
    </row>
    <row r="107" s="2" customFormat="1" ht="16.5" customHeight="1">
      <c r="A107" s="39"/>
      <c r="B107" s="40"/>
      <c r="C107" s="213" t="s">
        <v>294</v>
      </c>
      <c r="D107" s="213" t="s">
        <v>157</v>
      </c>
      <c r="E107" s="214" t="s">
        <v>776</v>
      </c>
      <c r="F107" s="215" t="s">
        <v>777</v>
      </c>
      <c r="G107" s="216" t="s">
        <v>760</v>
      </c>
      <c r="H107" s="217">
        <v>20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157</v>
      </c>
      <c r="AU107" s="224" t="s">
        <v>80</v>
      </c>
      <c r="AY107" s="18" t="s">
        <v>154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170</v>
      </c>
      <c r="BM107" s="224" t="s">
        <v>365</v>
      </c>
    </row>
    <row r="108" s="2" customFormat="1">
      <c r="A108" s="39"/>
      <c r="B108" s="40"/>
      <c r="C108" s="41"/>
      <c r="D108" s="226" t="s">
        <v>164</v>
      </c>
      <c r="E108" s="41"/>
      <c r="F108" s="227" t="s">
        <v>777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80</v>
      </c>
    </row>
    <row r="109" s="2" customFormat="1" ht="16.5" customHeight="1">
      <c r="A109" s="39"/>
      <c r="B109" s="40"/>
      <c r="C109" s="213" t="s">
        <v>300</v>
      </c>
      <c r="D109" s="213" t="s">
        <v>157</v>
      </c>
      <c r="E109" s="214" t="s">
        <v>778</v>
      </c>
      <c r="F109" s="215" t="s">
        <v>779</v>
      </c>
      <c r="G109" s="216" t="s">
        <v>402</v>
      </c>
      <c r="H109" s="217">
        <v>5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157</v>
      </c>
      <c r="AU109" s="224" t="s">
        <v>80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170</v>
      </c>
      <c r="BM109" s="224" t="s">
        <v>377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779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80</v>
      </c>
    </row>
    <row r="111" s="2" customFormat="1" ht="16.5" customHeight="1">
      <c r="A111" s="39"/>
      <c r="B111" s="40"/>
      <c r="C111" s="213" t="s">
        <v>307</v>
      </c>
      <c r="D111" s="213" t="s">
        <v>157</v>
      </c>
      <c r="E111" s="214" t="s">
        <v>780</v>
      </c>
      <c r="F111" s="215" t="s">
        <v>781</v>
      </c>
      <c r="G111" s="216" t="s">
        <v>760</v>
      </c>
      <c r="H111" s="217">
        <v>10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157</v>
      </c>
      <c r="AU111" s="224" t="s">
        <v>80</v>
      </c>
      <c r="AY111" s="18" t="s">
        <v>154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170</v>
      </c>
      <c r="BM111" s="224" t="s">
        <v>392</v>
      </c>
    </row>
    <row r="112" s="2" customFormat="1">
      <c r="A112" s="39"/>
      <c r="B112" s="40"/>
      <c r="C112" s="41"/>
      <c r="D112" s="226" t="s">
        <v>164</v>
      </c>
      <c r="E112" s="41"/>
      <c r="F112" s="227" t="s">
        <v>781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80</v>
      </c>
    </row>
    <row r="113" s="12" customFormat="1" ht="25.92" customHeight="1">
      <c r="A113" s="12"/>
      <c r="B113" s="197"/>
      <c r="C113" s="198"/>
      <c r="D113" s="199" t="s">
        <v>71</v>
      </c>
      <c r="E113" s="200" t="s">
        <v>782</v>
      </c>
      <c r="F113" s="200" t="s">
        <v>782</v>
      </c>
      <c r="G113" s="198"/>
      <c r="H113" s="198"/>
      <c r="I113" s="201"/>
      <c r="J113" s="202">
        <f>BK113</f>
        <v>0</v>
      </c>
      <c r="K113" s="198"/>
      <c r="L113" s="203"/>
      <c r="M113" s="204"/>
      <c r="N113" s="205"/>
      <c r="O113" s="205"/>
      <c r="P113" s="206">
        <f>SUM(P114:P147)</f>
        <v>0</v>
      </c>
      <c r="Q113" s="205"/>
      <c r="R113" s="206">
        <f>SUM(R114:R147)</f>
        <v>0</v>
      </c>
      <c r="S113" s="205"/>
      <c r="T113" s="207">
        <f>SUM(T114:T147)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8" t="s">
        <v>80</v>
      </c>
      <c r="AT113" s="209" t="s">
        <v>71</v>
      </c>
      <c r="AU113" s="209" t="s">
        <v>72</v>
      </c>
      <c r="AY113" s="208" t="s">
        <v>154</v>
      </c>
      <c r="BK113" s="210">
        <f>SUM(BK114:BK147)</f>
        <v>0</v>
      </c>
    </row>
    <row r="114" s="2" customFormat="1" ht="16.5" customHeight="1">
      <c r="A114" s="39"/>
      <c r="B114" s="40"/>
      <c r="C114" s="213" t="s">
        <v>315</v>
      </c>
      <c r="D114" s="213" t="s">
        <v>157</v>
      </c>
      <c r="E114" s="214" t="s">
        <v>783</v>
      </c>
      <c r="F114" s="215" t="s">
        <v>784</v>
      </c>
      <c r="G114" s="216" t="s">
        <v>760</v>
      </c>
      <c r="H114" s="217">
        <v>2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157</v>
      </c>
      <c r="AU114" s="224" t="s">
        <v>80</v>
      </c>
      <c r="AY114" s="18" t="s">
        <v>154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170</v>
      </c>
      <c r="BM114" s="224" t="s">
        <v>407</v>
      </c>
    </row>
    <row r="115" s="2" customFormat="1">
      <c r="A115" s="39"/>
      <c r="B115" s="40"/>
      <c r="C115" s="41"/>
      <c r="D115" s="226" t="s">
        <v>164</v>
      </c>
      <c r="E115" s="41"/>
      <c r="F115" s="227" t="s">
        <v>785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80</v>
      </c>
    </row>
    <row r="116" s="2" customFormat="1" ht="16.5" customHeight="1">
      <c r="A116" s="39"/>
      <c r="B116" s="40"/>
      <c r="C116" s="213" t="s">
        <v>8</v>
      </c>
      <c r="D116" s="213" t="s">
        <v>157</v>
      </c>
      <c r="E116" s="214" t="s">
        <v>786</v>
      </c>
      <c r="F116" s="215" t="s">
        <v>787</v>
      </c>
      <c r="G116" s="216" t="s">
        <v>760</v>
      </c>
      <c r="H116" s="217">
        <v>2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157</v>
      </c>
      <c r="AU116" s="224" t="s">
        <v>80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170</v>
      </c>
      <c r="BM116" s="224" t="s">
        <v>419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788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80</v>
      </c>
    </row>
    <row r="118" s="2" customFormat="1" ht="16.5" customHeight="1">
      <c r="A118" s="39"/>
      <c r="B118" s="40"/>
      <c r="C118" s="213" t="s">
        <v>326</v>
      </c>
      <c r="D118" s="213" t="s">
        <v>157</v>
      </c>
      <c r="E118" s="214" t="s">
        <v>789</v>
      </c>
      <c r="F118" s="215" t="s">
        <v>790</v>
      </c>
      <c r="G118" s="216" t="s">
        <v>760</v>
      </c>
      <c r="H118" s="217">
        <v>3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157</v>
      </c>
      <c r="AU118" s="224" t="s">
        <v>80</v>
      </c>
      <c r="AY118" s="18" t="s">
        <v>154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170</v>
      </c>
      <c r="BM118" s="224" t="s">
        <v>434</v>
      </c>
    </row>
    <row r="119" s="2" customFormat="1">
      <c r="A119" s="39"/>
      <c r="B119" s="40"/>
      <c r="C119" s="41"/>
      <c r="D119" s="226" t="s">
        <v>164</v>
      </c>
      <c r="E119" s="41"/>
      <c r="F119" s="227" t="s">
        <v>790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164</v>
      </c>
      <c r="AU119" s="18" t="s">
        <v>80</v>
      </c>
    </row>
    <row r="120" s="2" customFormat="1" ht="16.5" customHeight="1">
      <c r="A120" s="39"/>
      <c r="B120" s="40"/>
      <c r="C120" s="213" t="s">
        <v>330</v>
      </c>
      <c r="D120" s="213" t="s">
        <v>157</v>
      </c>
      <c r="E120" s="214" t="s">
        <v>791</v>
      </c>
      <c r="F120" s="215" t="s">
        <v>792</v>
      </c>
      <c r="G120" s="216" t="s">
        <v>760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157</v>
      </c>
      <c r="AU120" s="224" t="s">
        <v>80</v>
      </c>
      <c r="AY120" s="18" t="s">
        <v>154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170</v>
      </c>
      <c r="BM120" s="224" t="s">
        <v>447</v>
      </c>
    </row>
    <row r="121" s="2" customFormat="1">
      <c r="A121" s="39"/>
      <c r="B121" s="40"/>
      <c r="C121" s="41"/>
      <c r="D121" s="226" t="s">
        <v>164</v>
      </c>
      <c r="E121" s="41"/>
      <c r="F121" s="227" t="s">
        <v>792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80</v>
      </c>
    </row>
    <row r="122" s="2" customFormat="1" ht="16.5" customHeight="1">
      <c r="A122" s="39"/>
      <c r="B122" s="40"/>
      <c r="C122" s="213" t="s">
        <v>336</v>
      </c>
      <c r="D122" s="213" t="s">
        <v>157</v>
      </c>
      <c r="E122" s="214" t="s">
        <v>793</v>
      </c>
      <c r="F122" s="215" t="s">
        <v>794</v>
      </c>
      <c r="G122" s="216" t="s">
        <v>760</v>
      </c>
      <c r="H122" s="217">
        <v>4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80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461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794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80</v>
      </c>
    </row>
    <row r="124" s="2" customFormat="1" ht="16.5" customHeight="1">
      <c r="A124" s="39"/>
      <c r="B124" s="40"/>
      <c r="C124" s="213" t="s">
        <v>344</v>
      </c>
      <c r="D124" s="213" t="s">
        <v>157</v>
      </c>
      <c r="E124" s="214" t="s">
        <v>795</v>
      </c>
      <c r="F124" s="215" t="s">
        <v>796</v>
      </c>
      <c r="G124" s="216" t="s">
        <v>760</v>
      </c>
      <c r="H124" s="217">
        <v>4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157</v>
      </c>
      <c r="AU124" s="224" t="s">
        <v>80</v>
      </c>
      <c r="AY124" s="18" t="s">
        <v>154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170</v>
      </c>
      <c r="BM124" s="224" t="s">
        <v>478</v>
      </c>
    </row>
    <row r="125" s="2" customFormat="1">
      <c r="A125" s="39"/>
      <c r="B125" s="40"/>
      <c r="C125" s="41"/>
      <c r="D125" s="226" t="s">
        <v>164</v>
      </c>
      <c r="E125" s="41"/>
      <c r="F125" s="227" t="s">
        <v>796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164</v>
      </c>
      <c r="AU125" s="18" t="s">
        <v>80</v>
      </c>
    </row>
    <row r="126" s="2" customFormat="1" ht="16.5" customHeight="1">
      <c r="A126" s="39"/>
      <c r="B126" s="40"/>
      <c r="C126" s="213" t="s">
        <v>352</v>
      </c>
      <c r="D126" s="213" t="s">
        <v>157</v>
      </c>
      <c r="E126" s="214" t="s">
        <v>797</v>
      </c>
      <c r="F126" s="215" t="s">
        <v>798</v>
      </c>
      <c r="G126" s="216" t="s">
        <v>760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170</v>
      </c>
      <c r="AT126" s="224" t="s">
        <v>157</v>
      </c>
      <c r="AU126" s="224" t="s">
        <v>80</v>
      </c>
      <c r="AY126" s="18" t="s">
        <v>154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170</v>
      </c>
      <c r="BM126" s="224" t="s">
        <v>490</v>
      </c>
    </row>
    <row r="127" s="2" customFormat="1">
      <c r="A127" s="39"/>
      <c r="B127" s="40"/>
      <c r="C127" s="41"/>
      <c r="D127" s="226" t="s">
        <v>164</v>
      </c>
      <c r="E127" s="41"/>
      <c r="F127" s="227" t="s">
        <v>798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80</v>
      </c>
    </row>
    <row r="128" s="2" customFormat="1" ht="16.5" customHeight="1">
      <c r="A128" s="39"/>
      <c r="B128" s="40"/>
      <c r="C128" s="213" t="s">
        <v>7</v>
      </c>
      <c r="D128" s="213" t="s">
        <v>157</v>
      </c>
      <c r="E128" s="214" t="s">
        <v>799</v>
      </c>
      <c r="F128" s="215" t="s">
        <v>800</v>
      </c>
      <c r="G128" s="216" t="s">
        <v>760</v>
      </c>
      <c r="H128" s="217">
        <v>4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170</v>
      </c>
      <c r="AT128" s="224" t="s">
        <v>157</v>
      </c>
      <c r="AU128" s="224" t="s">
        <v>80</v>
      </c>
      <c r="AY128" s="18" t="s">
        <v>154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170</v>
      </c>
      <c r="BM128" s="224" t="s">
        <v>504</v>
      </c>
    </row>
    <row r="129" s="2" customFormat="1">
      <c r="A129" s="39"/>
      <c r="B129" s="40"/>
      <c r="C129" s="41"/>
      <c r="D129" s="226" t="s">
        <v>164</v>
      </c>
      <c r="E129" s="41"/>
      <c r="F129" s="227" t="s">
        <v>800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80</v>
      </c>
    </row>
    <row r="130" s="2" customFormat="1" ht="16.5" customHeight="1">
      <c r="A130" s="39"/>
      <c r="B130" s="40"/>
      <c r="C130" s="213" t="s">
        <v>365</v>
      </c>
      <c r="D130" s="213" t="s">
        <v>157</v>
      </c>
      <c r="E130" s="214" t="s">
        <v>801</v>
      </c>
      <c r="F130" s="215" t="s">
        <v>802</v>
      </c>
      <c r="G130" s="216" t="s">
        <v>760</v>
      </c>
      <c r="H130" s="217">
        <v>18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170</v>
      </c>
      <c r="AT130" s="224" t="s">
        <v>157</v>
      </c>
      <c r="AU130" s="224" t="s">
        <v>80</v>
      </c>
      <c r="AY130" s="18" t="s">
        <v>154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170</v>
      </c>
      <c r="BM130" s="224" t="s">
        <v>517</v>
      </c>
    </row>
    <row r="131" s="2" customFormat="1">
      <c r="A131" s="39"/>
      <c r="B131" s="40"/>
      <c r="C131" s="41"/>
      <c r="D131" s="226" t="s">
        <v>164</v>
      </c>
      <c r="E131" s="41"/>
      <c r="F131" s="227" t="s">
        <v>802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164</v>
      </c>
      <c r="AU131" s="18" t="s">
        <v>80</v>
      </c>
    </row>
    <row r="132" s="2" customFormat="1" ht="16.5" customHeight="1">
      <c r="A132" s="39"/>
      <c r="B132" s="40"/>
      <c r="C132" s="213" t="s">
        <v>371</v>
      </c>
      <c r="D132" s="213" t="s">
        <v>157</v>
      </c>
      <c r="E132" s="214" t="s">
        <v>803</v>
      </c>
      <c r="F132" s="215" t="s">
        <v>804</v>
      </c>
      <c r="G132" s="216" t="s">
        <v>760</v>
      </c>
      <c r="H132" s="217">
        <v>12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170</v>
      </c>
      <c r="AT132" s="224" t="s">
        <v>157</v>
      </c>
      <c r="AU132" s="224" t="s">
        <v>80</v>
      </c>
      <c r="AY132" s="18" t="s">
        <v>154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170</v>
      </c>
      <c r="BM132" s="224" t="s">
        <v>535</v>
      </c>
    </row>
    <row r="133" s="2" customFormat="1">
      <c r="A133" s="39"/>
      <c r="B133" s="40"/>
      <c r="C133" s="41"/>
      <c r="D133" s="226" t="s">
        <v>164</v>
      </c>
      <c r="E133" s="41"/>
      <c r="F133" s="227" t="s">
        <v>804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80</v>
      </c>
    </row>
    <row r="134" s="2" customFormat="1" ht="16.5" customHeight="1">
      <c r="A134" s="39"/>
      <c r="B134" s="40"/>
      <c r="C134" s="213" t="s">
        <v>377</v>
      </c>
      <c r="D134" s="213" t="s">
        <v>157</v>
      </c>
      <c r="E134" s="214" t="s">
        <v>805</v>
      </c>
      <c r="F134" s="215" t="s">
        <v>806</v>
      </c>
      <c r="G134" s="216" t="s">
        <v>760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170</v>
      </c>
      <c r="AT134" s="224" t="s">
        <v>157</v>
      </c>
      <c r="AU134" s="224" t="s">
        <v>80</v>
      </c>
      <c r="AY134" s="18" t="s">
        <v>154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170</v>
      </c>
      <c r="BM134" s="224" t="s">
        <v>549</v>
      </c>
    </row>
    <row r="135" s="2" customFormat="1">
      <c r="A135" s="39"/>
      <c r="B135" s="40"/>
      <c r="C135" s="41"/>
      <c r="D135" s="226" t="s">
        <v>164</v>
      </c>
      <c r="E135" s="41"/>
      <c r="F135" s="227" t="s">
        <v>806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164</v>
      </c>
      <c r="AU135" s="18" t="s">
        <v>80</v>
      </c>
    </row>
    <row r="136" s="2" customFormat="1" ht="16.5" customHeight="1">
      <c r="A136" s="39"/>
      <c r="B136" s="40"/>
      <c r="C136" s="213" t="s">
        <v>385</v>
      </c>
      <c r="D136" s="213" t="s">
        <v>157</v>
      </c>
      <c r="E136" s="214" t="s">
        <v>807</v>
      </c>
      <c r="F136" s="215" t="s">
        <v>808</v>
      </c>
      <c r="G136" s="216" t="s">
        <v>402</v>
      </c>
      <c r="H136" s="217">
        <v>60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170</v>
      </c>
      <c r="AT136" s="224" t="s">
        <v>157</v>
      </c>
      <c r="AU136" s="224" t="s">
        <v>80</v>
      </c>
      <c r="AY136" s="18" t="s">
        <v>154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170</v>
      </c>
      <c r="BM136" s="224" t="s">
        <v>563</v>
      </c>
    </row>
    <row r="137" s="2" customFormat="1">
      <c r="A137" s="39"/>
      <c r="B137" s="40"/>
      <c r="C137" s="41"/>
      <c r="D137" s="226" t="s">
        <v>164</v>
      </c>
      <c r="E137" s="41"/>
      <c r="F137" s="227" t="s">
        <v>808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164</v>
      </c>
      <c r="AU137" s="18" t="s">
        <v>80</v>
      </c>
    </row>
    <row r="138" s="2" customFormat="1" ht="16.5" customHeight="1">
      <c r="A138" s="39"/>
      <c r="B138" s="40"/>
      <c r="C138" s="213" t="s">
        <v>392</v>
      </c>
      <c r="D138" s="213" t="s">
        <v>157</v>
      </c>
      <c r="E138" s="214" t="s">
        <v>809</v>
      </c>
      <c r="F138" s="215" t="s">
        <v>810</v>
      </c>
      <c r="G138" s="216" t="s">
        <v>760</v>
      </c>
      <c r="H138" s="217">
        <v>4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170</v>
      </c>
      <c r="AT138" s="224" t="s">
        <v>157</v>
      </c>
      <c r="AU138" s="224" t="s">
        <v>80</v>
      </c>
      <c r="AY138" s="18" t="s">
        <v>154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170</v>
      </c>
      <c r="BM138" s="224" t="s">
        <v>577</v>
      </c>
    </row>
    <row r="139" s="2" customFormat="1">
      <c r="A139" s="39"/>
      <c r="B139" s="40"/>
      <c r="C139" s="41"/>
      <c r="D139" s="226" t="s">
        <v>164</v>
      </c>
      <c r="E139" s="41"/>
      <c r="F139" s="227" t="s">
        <v>810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164</v>
      </c>
      <c r="AU139" s="18" t="s">
        <v>80</v>
      </c>
    </row>
    <row r="140" s="2" customFormat="1" ht="16.5" customHeight="1">
      <c r="A140" s="39"/>
      <c r="B140" s="40"/>
      <c r="C140" s="213" t="s">
        <v>399</v>
      </c>
      <c r="D140" s="213" t="s">
        <v>157</v>
      </c>
      <c r="E140" s="214" t="s">
        <v>811</v>
      </c>
      <c r="F140" s="215" t="s">
        <v>812</v>
      </c>
      <c r="G140" s="216" t="s">
        <v>760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170</v>
      </c>
      <c r="AT140" s="224" t="s">
        <v>157</v>
      </c>
      <c r="AU140" s="224" t="s">
        <v>80</v>
      </c>
      <c r="AY140" s="18" t="s">
        <v>154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170</v>
      </c>
      <c r="BM140" s="224" t="s">
        <v>589</v>
      </c>
    </row>
    <row r="141" s="2" customFormat="1">
      <c r="A141" s="39"/>
      <c r="B141" s="40"/>
      <c r="C141" s="41"/>
      <c r="D141" s="226" t="s">
        <v>164</v>
      </c>
      <c r="E141" s="41"/>
      <c r="F141" s="227" t="s">
        <v>813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164</v>
      </c>
      <c r="AU141" s="18" t="s">
        <v>80</v>
      </c>
    </row>
    <row r="142" s="2" customFormat="1" ht="16.5" customHeight="1">
      <c r="A142" s="39"/>
      <c r="B142" s="40"/>
      <c r="C142" s="213" t="s">
        <v>407</v>
      </c>
      <c r="D142" s="213" t="s">
        <v>157</v>
      </c>
      <c r="E142" s="214" t="s">
        <v>814</v>
      </c>
      <c r="F142" s="215" t="s">
        <v>815</v>
      </c>
      <c r="G142" s="216" t="s">
        <v>760</v>
      </c>
      <c r="H142" s="217">
        <v>4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170</v>
      </c>
      <c r="AT142" s="224" t="s">
        <v>157</v>
      </c>
      <c r="AU142" s="224" t="s">
        <v>80</v>
      </c>
      <c r="AY142" s="18" t="s">
        <v>154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170</v>
      </c>
      <c r="BM142" s="224" t="s">
        <v>603</v>
      </c>
    </row>
    <row r="143" s="2" customFormat="1">
      <c r="A143" s="39"/>
      <c r="B143" s="40"/>
      <c r="C143" s="41"/>
      <c r="D143" s="226" t="s">
        <v>164</v>
      </c>
      <c r="E143" s="41"/>
      <c r="F143" s="227" t="s">
        <v>815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80</v>
      </c>
    </row>
    <row r="144" s="2" customFormat="1" ht="16.5" customHeight="1">
      <c r="A144" s="39"/>
      <c r="B144" s="40"/>
      <c r="C144" s="213" t="s">
        <v>413</v>
      </c>
      <c r="D144" s="213" t="s">
        <v>157</v>
      </c>
      <c r="E144" s="214" t="s">
        <v>816</v>
      </c>
      <c r="F144" s="215" t="s">
        <v>817</v>
      </c>
      <c r="G144" s="216" t="s">
        <v>402</v>
      </c>
      <c r="H144" s="217">
        <v>36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170</v>
      </c>
      <c r="AT144" s="224" t="s">
        <v>157</v>
      </c>
      <c r="AU144" s="224" t="s">
        <v>80</v>
      </c>
      <c r="AY144" s="18" t="s">
        <v>154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170</v>
      </c>
      <c r="BM144" s="224" t="s">
        <v>615</v>
      </c>
    </row>
    <row r="145" s="2" customFormat="1">
      <c r="A145" s="39"/>
      <c r="B145" s="40"/>
      <c r="C145" s="41"/>
      <c r="D145" s="226" t="s">
        <v>164</v>
      </c>
      <c r="E145" s="41"/>
      <c r="F145" s="227" t="s">
        <v>817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80</v>
      </c>
    </row>
    <row r="146" s="2" customFormat="1" ht="16.5" customHeight="1">
      <c r="A146" s="39"/>
      <c r="B146" s="40"/>
      <c r="C146" s="213" t="s">
        <v>419</v>
      </c>
      <c r="D146" s="213" t="s">
        <v>157</v>
      </c>
      <c r="E146" s="214" t="s">
        <v>818</v>
      </c>
      <c r="F146" s="215" t="s">
        <v>819</v>
      </c>
      <c r="G146" s="216" t="s">
        <v>760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170</v>
      </c>
      <c r="AT146" s="224" t="s">
        <v>157</v>
      </c>
      <c r="AU146" s="224" t="s">
        <v>80</v>
      </c>
      <c r="AY146" s="18" t="s">
        <v>154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170</v>
      </c>
      <c r="BM146" s="224" t="s">
        <v>626</v>
      </c>
    </row>
    <row r="147" s="2" customFormat="1">
      <c r="A147" s="39"/>
      <c r="B147" s="40"/>
      <c r="C147" s="41"/>
      <c r="D147" s="226" t="s">
        <v>164</v>
      </c>
      <c r="E147" s="41"/>
      <c r="F147" s="227" t="s">
        <v>819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164</v>
      </c>
      <c r="AU147" s="18" t="s">
        <v>80</v>
      </c>
    </row>
    <row r="148" s="12" customFormat="1" ht="25.92" customHeight="1">
      <c r="A148" s="12"/>
      <c r="B148" s="197"/>
      <c r="C148" s="198"/>
      <c r="D148" s="199" t="s">
        <v>71</v>
      </c>
      <c r="E148" s="200" t="s">
        <v>820</v>
      </c>
      <c r="F148" s="200" t="s">
        <v>820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SUM(P149:P170)</f>
        <v>0</v>
      </c>
      <c r="Q148" s="205"/>
      <c r="R148" s="206">
        <f>SUM(R149:R170)</f>
        <v>0</v>
      </c>
      <c r="S148" s="205"/>
      <c r="T148" s="207">
        <f>SUM(T149:T170)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80</v>
      </c>
      <c r="AT148" s="209" t="s">
        <v>71</v>
      </c>
      <c r="AU148" s="209" t="s">
        <v>72</v>
      </c>
      <c r="AY148" s="208" t="s">
        <v>154</v>
      </c>
      <c r="BK148" s="210">
        <f>SUM(BK149:BK170)</f>
        <v>0</v>
      </c>
    </row>
    <row r="149" s="2" customFormat="1" ht="16.5" customHeight="1">
      <c r="A149" s="39"/>
      <c r="B149" s="40"/>
      <c r="C149" s="213" t="s">
        <v>428</v>
      </c>
      <c r="D149" s="213" t="s">
        <v>157</v>
      </c>
      <c r="E149" s="214" t="s">
        <v>821</v>
      </c>
      <c r="F149" s="215" t="s">
        <v>822</v>
      </c>
      <c r="G149" s="216" t="s">
        <v>402</v>
      </c>
      <c r="H149" s="217">
        <v>12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170</v>
      </c>
      <c r="AT149" s="224" t="s">
        <v>157</v>
      </c>
      <c r="AU149" s="224" t="s">
        <v>80</v>
      </c>
      <c r="AY149" s="18" t="s">
        <v>154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170</v>
      </c>
      <c r="BM149" s="224" t="s">
        <v>643</v>
      </c>
    </row>
    <row r="150" s="2" customFormat="1">
      <c r="A150" s="39"/>
      <c r="B150" s="40"/>
      <c r="C150" s="41"/>
      <c r="D150" s="226" t="s">
        <v>164</v>
      </c>
      <c r="E150" s="41"/>
      <c r="F150" s="227" t="s">
        <v>822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164</v>
      </c>
      <c r="AU150" s="18" t="s">
        <v>80</v>
      </c>
    </row>
    <row r="151" s="2" customFormat="1" ht="16.5" customHeight="1">
      <c r="A151" s="39"/>
      <c r="B151" s="40"/>
      <c r="C151" s="213" t="s">
        <v>434</v>
      </c>
      <c r="D151" s="213" t="s">
        <v>157</v>
      </c>
      <c r="E151" s="214" t="s">
        <v>823</v>
      </c>
      <c r="F151" s="215" t="s">
        <v>824</v>
      </c>
      <c r="G151" s="216" t="s">
        <v>402</v>
      </c>
      <c r="H151" s="217">
        <v>364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170</v>
      </c>
      <c r="AT151" s="224" t="s">
        <v>157</v>
      </c>
      <c r="AU151" s="224" t="s">
        <v>80</v>
      </c>
      <c r="AY151" s="18" t="s">
        <v>154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80</v>
      </c>
      <c r="BK151" s="225">
        <f>ROUND(I151*H151,2)</f>
        <v>0</v>
      </c>
      <c r="BL151" s="18" t="s">
        <v>170</v>
      </c>
      <c r="BM151" s="224" t="s">
        <v>654</v>
      </c>
    </row>
    <row r="152" s="2" customFormat="1">
      <c r="A152" s="39"/>
      <c r="B152" s="40"/>
      <c r="C152" s="41"/>
      <c r="D152" s="226" t="s">
        <v>164</v>
      </c>
      <c r="E152" s="41"/>
      <c r="F152" s="227" t="s">
        <v>824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164</v>
      </c>
      <c r="AU152" s="18" t="s">
        <v>80</v>
      </c>
    </row>
    <row r="153" s="2" customFormat="1" ht="16.5" customHeight="1">
      <c r="A153" s="39"/>
      <c r="B153" s="40"/>
      <c r="C153" s="213" t="s">
        <v>440</v>
      </c>
      <c r="D153" s="213" t="s">
        <v>157</v>
      </c>
      <c r="E153" s="214" t="s">
        <v>825</v>
      </c>
      <c r="F153" s="215" t="s">
        <v>826</v>
      </c>
      <c r="G153" s="216" t="s">
        <v>402</v>
      </c>
      <c r="H153" s="217">
        <v>162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170</v>
      </c>
      <c r="AT153" s="224" t="s">
        <v>157</v>
      </c>
      <c r="AU153" s="224" t="s">
        <v>80</v>
      </c>
      <c r="AY153" s="18" t="s">
        <v>154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170</v>
      </c>
      <c r="BM153" s="224" t="s">
        <v>667</v>
      </c>
    </row>
    <row r="154" s="2" customFormat="1">
      <c r="A154" s="39"/>
      <c r="B154" s="40"/>
      <c r="C154" s="41"/>
      <c r="D154" s="226" t="s">
        <v>164</v>
      </c>
      <c r="E154" s="41"/>
      <c r="F154" s="227" t="s">
        <v>826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164</v>
      </c>
      <c r="AU154" s="18" t="s">
        <v>80</v>
      </c>
    </row>
    <row r="155" s="2" customFormat="1" ht="16.5" customHeight="1">
      <c r="A155" s="39"/>
      <c r="B155" s="40"/>
      <c r="C155" s="213" t="s">
        <v>447</v>
      </c>
      <c r="D155" s="213" t="s">
        <v>157</v>
      </c>
      <c r="E155" s="214" t="s">
        <v>827</v>
      </c>
      <c r="F155" s="215" t="s">
        <v>828</v>
      </c>
      <c r="G155" s="216" t="s">
        <v>402</v>
      </c>
      <c r="H155" s="217">
        <v>24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170</v>
      </c>
      <c r="AT155" s="224" t="s">
        <v>157</v>
      </c>
      <c r="AU155" s="224" t="s">
        <v>80</v>
      </c>
      <c r="AY155" s="18" t="s">
        <v>154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170</v>
      </c>
      <c r="BM155" s="224" t="s">
        <v>678</v>
      </c>
    </row>
    <row r="156" s="2" customFormat="1">
      <c r="A156" s="39"/>
      <c r="B156" s="40"/>
      <c r="C156" s="41"/>
      <c r="D156" s="226" t="s">
        <v>164</v>
      </c>
      <c r="E156" s="41"/>
      <c r="F156" s="227" t="s">
        <v>828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164</v>
      </c>
      <c r="AU156" s="18" t="s">
        <v>80</v>
      </c>
    </row>
    <row r="157" s="2" customFormat="1" ht="16.5" customHeight="1">
      <c r="A157" s="39"/>
      <c r="B157" s="40"/>
      <c r="C157" s="213" t="s">
        <v>454</v>
      </c>
      <c r="D157" s="213" t="s">
        <v>157</v>
      </c>
      <c r="E157" s="214" t="s">
        <v>829</v>
      </c>
      <c r="F157" s="215" t="s">
        <v>830</v>
      </c>
      <c r="G157" s="216" t="s">
        <v>402</v>
      </c>
      <c r="H157" s="217">
        <v>26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170</v>
      </c>
      <c r="AT157" s="224" t="s">
        <v>157</v>
      </c>
      <c r="AU157" s="224" t="s">
        <v>80</v>
      </c>
      <c r="AY157" s="18" t="s">
        <v>154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170</v>
      </c>
      <c r="BM157" s="224" t="s">
        <v>693</v>
      </c>
    </row>
    <row r="158" s="2" customFormat="1">
      <c r="A158" s="39"/>
      <c r="B158" s="40"/>
      <c r="C158" s="41"/>
      <c r="D158" s="226" t="s">
        <v>164</v>
      </c>
      <c r="E158" s="41"/>
      <c r="F158" s="227" t="s">
        <v>830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164</v>
      </c>
      <c r="AU158" s="18" t="s">
        <v>80</v>
      </c>
    </row>
    <row r="159" s="2" customFormat="1" ht="16.5" customHeight="1">
      <c r="A159" s="39"/>
      <c r="B159" s="40"/>
      <c r="C159" s="213" t="s">
        <v>461</v>
      </c>
      <c r="D159" s="213" t="s">
        <v>157</v>
      </c>
      <c r="E159" s="214" t="s">
        <v>831</v>
      </c>
      <c r="F159" s="215" t="s">
        <v>832</v>
      </c>
      <c r="G159" s="216" t="s">
        <v>402</v>
      </c>
      <c r="H159" s="217">
        <v>44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170</v>
      </c>
      <c r="AT159" s="224" t="s">
        <v>157</v>
      </c>
      <c r="AU159" s="224" t="s">
        <v>80</v>
      </c>
      <c r="AY159" s="18" t="s">
        <v>154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170</v>
      </c>
      <c r="BM159" s="224" t="s">
        <v>702</v>
      </c>
    </row>
    <row r="160" s="2" customFormat="1">
      <c r="A160" s="39"/>
      <c r="B160" s="40"/>
      <c r="C160" s="41"/>
      <c r="D160" s="226" t="s">
        <v>164</v>
      </c>
      <c r="E160" s="41"/>
      <c r="F160" s="227" t="s">
        <v>832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164</v>
      </c>
      <c r="AU160" s="18" t="s">
        <v>80</v>
      </c>
    </row>
    <row r="161" s="2" customFormat="1" ht="16.5" customHeight="1">
      <c r="A161" s="39"/>
      <c r="B161" s="40"/>
      <c r="C161" s="213" t="s">
        <v>469</v>
      </c>
      <c r="D161" s="213" t="s">
        <v>157</v>
      </c>
      <c r="E161" s="214" t="s">
        <v>833</v>
      </c>
      <c r="F161" s="215" t="s">
        <v>834</v>
      </c>
      <c r="G161" s="216" t="s">
        <v>402</v>
      </c>
      <c r="H161" s="217">
        <v>28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170</v>
      </c>
      <c r="AT161" s="224" t="s">
        <v>157</v>
      </c>
      <c r="AU161" s="224" t="s">
        <v>80</v>
      </c>
      <c r="AY161" s="18" t="s">
        <v>154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170</v>
      </c>
      <c r="BM161" s="224" t="s">
        <v>714</v>
      </c>
    </row>
    <row r="162" s="2" customFormat="1">
      <c r="A162" s="39"/>
      <c r="B162" s="40"/>
      <c r="C162" s="41"/>
      <c r="D162" s="226" t="s">
        <v>164</v>
      </c>
      <c r="E162" s="41"/>
      <c r="F162" s="227" t="s">
        <v>834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164</v>
      </c>
      <c r="AU162" s="18" t="s">
        <v>80</v>
      </c>
    </row>
    <row r="163" s="2" customFormat="1" ht="16.5" customHeight="1">
      <c r="A163" s="39"/>
      <c r="B163" s="40"/>
      <c r="C163" s="213" t="s">
        <v>478</v>
      </c>
      <c r="D163" s="213" t="s">
        <v>157</v>
      </c>
      <c r="E163" s="214" t="s">
        <v>835</v>
      </c>
      <c r="F163" s="215" t="s">
        <v>836</v>
      </c>
      <c r="G163" s="216" t="s">
        <v>760</v>
      </c>
      <c r="H163" s="217">
        <v>8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170</v>
      </c>
      <c r="AT163" s="224" t="s">
        <v>157</v>
      </c>
      <c r="AU163" s="224" t="s">
        <v>80</v>
      </c>
      <c r="AY163" s="18" t="s">
        <v>154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170</v>
      </c>
      <c r="BM163" s="224" t="s">
        <v>724</v>
      </c>
    </row>
    <row r="164" s="2" customFormat="1">
      <c r="A164" s="39"/>
      <c r="B164" s="40"/>
      <c r="C164" s="41"/>
      <c r="D164" s="226" t="s">
        <v>164</v>
      </c>
      <c r="E164" s="41"/>
      <c r="F164" s="227" t="s">
        <v>836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164</v>
      </c>
      <c r="AU164" s="18" t="s">
        <v>80</v>
      </c>
    </row>
    <row r="165" s="2" customFormat="1" ht="16.5" customHeight="1">
      <c r="A165" s="39"/>
      <c r="B165" s="40"/>
      <c r="C165" s="213" t="s">
        <v>485</v>
      </c>
      <c r="D165" s="213" t="s">
        <v>157</v>
      </c>
      <c r="E165" s="214" t="s">
        <v>837</v>
      </c>
      <c r="F165" s="215" t="s">
        <v>838</v>
      </c>
      <c r="G165" s="216" t="s">
        <v>760</v>
      </c>
      <c r="H165" s="217">
        <v>8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170</v>
      </c>
      <c r="AT165" s="224" t="s">
        <v>157</v>
      </c>
      <c r="AU165" s="224" t="s">
        <v>80</v>
      </c>
      <c r="AY165" s="18" t="s">
        <v>154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170</v>
      </c>
      <c r="BM165" s="224" t="s">
        <v>738</v>
      </c>
    </row>
    <row r="166" s="2" customFormat="1">
      <c r="A166" s="39"/>
      <c r="B166" s="40"/>
      <c r="C166" s="41"/>
      <c r="D166" s="226" t="s">
        <v>164</v>
      </c>
      <c r="E166" s="41"/>
      <c r="F166" s="227" t="s">
        <v>838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164</v>
      </c>
      <c r="AU166" s="18" t="s">
        <v>80</v>
      </c>
    </row>
    <row r="167" s="2" customFormat="1" ht="16.5" customHeight="1">
      <c r="A167" s="39"/>
      <c r="B167" s="40"/>
      <c r="C167" s="213" t="s">
        <v>490</v>
      </c>
      <c r="D167" s="213" t="s">
        <v>157</v>
      </c>
      <c r="E167" s="214" t="s">
        <v>839</v>
      </c>
      <c r="F167" s="215" t="s">
        <v>840</v>
      </c>
      <c r="G167" s="216" t="s">
        <v>760</v>
      </c>
      <c r="H167" s="217">
        <v>12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170</v>
      </c>
      <c r="AT167" s="224" t="s">
        <v>157</v>
      </c>
      <c r="AU167" s="224" t="s">
        <v>80</v>
      </c>
      <c r="AY167" s="18" t="s">
        <v>154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170</v>
      </c>
      <c r="BM167" s="224" t="s">
        <v>841</v>
      </c>
    </row>
    <row r="168" s="2" customFormat="1">
      <c r="A168" s="39"/>
      <c r="B168" s="40"/>
      <c r="C168" s="41"/>
      <c r="D168" s="226" t="s">
        <v>164</v>
      </c>
      <c r="E168" s="41"/>
      <c r="F168" s="227" t="s">
        <v>840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164</v>
      </c>
      <c r="AU168" s="18" t="s">
        <v>80</v>
      </c>
    </row>
    <row r="169" s="2" customFormat="1" ht="16.5" customHeight="1">
      <c r="A169" s="39"/>
      <c r="B169" s="40"/>
      <c r="C169" s="213" t="s">
        <v>498</v>
      </c>
      <c r="D169" s="213" t="s">
        <v>157</v>
      </c>
      <c r="E169" s="214" t="s">
        <v>842</v>
      </c>
      <c r="F169" s="215" t="s">
        <v>843</v>
      </c>
      <c r="G169" s="216" t="s">
        <v>760</v>
      </c>
      <c r="H169" s="217">
        <v>23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170</v>
      </c>
      <c r="AT169" s="224" t="s">
        <v>157</v>
      </c>
      <c r="AU169" s="224" t="s">
        <v>80</v>
      </c>
      <c r="AY169" s="18" t="s">
        <v>154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170</v>
      </c>
      <c r="BM169" s="224" t="s">
        <v>844</v>
      </c>
    </row>
    <row r="170" s="2" customFormat="1">
      <c r="A170" s="39"/>
      <c r="B170" s="40"/>
      <c r="C170" s="41"/>
      <c r="D170" s="226" t="s">
        <v>164</v>
      </c>
      <c r="E170" s="41"/>
      <c r="F170" s="227" t="s">
        <v>843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164</v>
      </c>
      <c r="AU170" s="18" t="s">
        <v>80</v>
      </c>
    </row>
    <row r="171" s="12" customFormat="1" ht="25.92" customHeight="1">
      <c r="A171" s="12"/>
      <c r="B171" s="197"/>
      <c r="C171" s="198"/>
      <c r="D171" s="199" t="s">
        <v>71</v>
      </c>
      <c r="E171" s="200" t="s">
        <v>845</v>
      </c>
      <c r="F171" s="200" t="s">
        <v>845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SUM(P172:P181)</f>
        <v>0</v>
      </c>
      <c r="Q171" s="205"/>
      <c r="R171" s="206">
        <f>SUM(R172:R181)</f>
        <v>0</v>
      </c>
      <c r="S171" s="205"/>
      <c r="T171" s="207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80</v>
      </c>
      <c r="AT171" s="209" t="s">
        <v>71</v>
      </c>
      <c r="AU171" s="209" t="s">
        <v>72</v>
      </c>
      <c r="AY171" s="208" t="s">
        <v>154</v>
      </c>
      <c r="BK171" s="210">
        <f>SUM(BK172:BK181)</f>
        <v>0</v>
      </c>
    </row>
    <row r="172" s="2" customFormat="1" ht="16.5" customHeight="1">
      <c r="A172" s="39"/>
      <c r="B172" s="40"/>
      <c r="C172" s="213" t="s">
        <v>504</v>
      </c>
      <c r="D172" s="213" t="s">
        <v>157</v>
      </c>
      <c r="E172" s="214" t="s">
        <v>846</v>
      </c>
      <c r="F172" s="215" t="s">
        <v>847</v>
      </c>
      <c r="G172" s="216" t="s">
        <v>760</v>
      </c>
      <c r="H172" s="217">
        <v>3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170</v>
      </c>
      <c r="AT172" s="224" t="s">
        <v>157</v>
      </c>
      <c r="AU172" s="224" t="s">
        <v>80</v>
      </c>
      <c r="AY172" s="18" t="s">
        <v>154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170</v>
      </c>
      <c r="BM172" s="224" t="s">
        <v>848</v>
      </c>
    </row>
    <row r="173" s="2" customFormat="1">
      <c r="A173" s="39"/>
      <c r="B173" s="40"/>
      <c r="C173" s="41"/>
      <c r="D173" s="226" t="s">
        <v>164</v>
      </c>
      <c r="E173" s="41"/>
      <c r="F173" s="227" t="s">
        <v>847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164</v>
      </c>
      <c r="AU173" s="18" t="s">
        <v>80</v>
      </c>
    </row>
    <row r="174" s="2" customFormat="1" ht="16.5" customHeight="1">
      <c r="A174" s="39"/>
      <c r="B174" s="40"/>
      <c r="C174" s="213" t="s">
        <v>510</v>
      </c>
      <c r="D174" s="213" t="s">
        <v>157</v>
      </c>
      <c r="E174" s="214" t="s">
        <v>849</v>
      </c>
      <c r="F174" s="215" t="s">
        <v>850</v>
      </c>
      <c r="G174" s="216" t="s">
        <v>760</v>
      </c>
      <c r="H174" s="217">
        <v>4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170</v>
      </c>
      <c r="AT174" s="224" t="s">
        <v>157</v>
      </c>
      <c r="AU174" s="224" t="s">
        <v>80</v>
      </c>
      <c r="AY174" s="18" t="s">
        <v>154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170</v>
      </c>
      <c r="BM174" s="224" t="s">
        <v>851</v>
      </c>
    </row>
    <row r="175" s="2" customFormat="1">
      <c r="A175" s="39"/>
      <c r="B175" s="40"/>
      <c r="C175" s="41"/>
      <c r="D175" s="226" t="s">
        <v>164</v>
      </c>
      <c r="E175" s="41"/>
      <c r="F175" s="227" t="s">
        <v>850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164</v>
      </c>
      <c r="AU175" s="18" t="s">
        <v>80</v>
      </c>
    </row>
    <row r="176" s="2" customFormat="1" ht="16.5" customHeight="1">
      <c r="A176" s="39"/>
      <c r="B176" s="40"/>
      <c r="C176" s="213" t="s">
        <v>517</v>
      </c>
      <c r="D176" s="213" t="s">
        <v>157</v>
      </c>
      <c r="E176" s="214" t="s">
        <v>852</v>
      </c>
      <c r="F176" s="215" t="s">
        <v>853</v>
      </c>
      <c r="G176" s="216" t="s">
        <v>760</v>
      </c>
      <c r="H176" s="217">
        <v>6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170</v>
      </c>
      <c r="AT176" s="224" t="s">
        <v>157</v>
      </c>
      <c r="AU176" s="224" t="s">
        <v>80</v>
      </c>
      <c r="AY176" s="18" t="s">
        <v>154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170</v>
      </c>
      <c r="BM176" s="224" t="s">
        <v>854</v>
      </c>
    </row>
    <row r="177" s="2" customFormat="1">
      <c r="A177" s="39"/>
      <c r="B177" s="40"/>
      <c r="C177" s="41"/>
      <c r="D177" s="226" t="s">
        <v>164</v>
      </c>
      <c r="E177" s="41"/>
      <c r="F177" s="227" t="s">
        <v>853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164</v>
      </c>
      <c r="AU177" s="18" t="s">
        <v>80</v>
      </c>
    </row>
    <row r="178" s="2" customFormat="1" ht="16.5" customHeight="1">
      <c r="A178" s="39"/>
      <c r="B178" s="40"/>
      <c r="C178" s="213" t="s">
        <v>525</v>
      </c>
      <c r="D178" s="213" t="s">
        <v>157</v>
      </c>
      <c r="E178" s="214" t="s">
        <v>855</v>
      </c>
      <c r="F178" s="215" t="s">
        <v>856</v>
      </c>
      <c r="G178" s="216" t="s">
        <v>760</v>
      </c>
      <c r="H178" s="217">
        <v>2</v>
      </c>
      <c r="I178" s="218"/>
      <c r="J178" s="219">
        <f>ROUND(I178*H178,2)</f>
        <v>0</v>
      </c>
      <c r="K178" s="215" t="s">
        <v>19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170</v>
      </c>
      <c r="AT178" s="224" t="s">
        <v>157</v>
      </c>
      <c r="AU178" s="224" t="s">
        <v>80</v>
      </c>
      <c r="AY178" s="18" t="s">
        <v>154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170</v>
      </c>
      <c r="BM178" s="224" t="s">
        <v>857</v>
      </c>
    </row>
    <row r="179" s="2" customFormat="1">
      <c r="A179" s="39"/>
      <c r="B179" s="40"/>
      <c r="C179" s="41"/>
      <c r="D179" s="226" t="s">
        <v>164</v>
      </c>
      <c r="E179" s="41"/>
      <c r="F179" s="227" t="s">
        <v>856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164</v>
      </c>
      <c r="AU179" s="18" t="s">
        <v>80</v>
      </c>
    </row>
    <row r="180" s="2" customFormat="1" ht="16.5" customHeight="1">
      <c r="A180" s="39"/>
      <c r="B180" s="40"/>
      <c r="C180" s="213" t="s">
        <v>535</v>
      </c>
      <c r="D180" s="213" t="s">
        <v>157</v>
      </c>
      <c r="E180" s="214" t="s">
        <v>858</v>
      </c>
      <c r="F180" s="215" t="s">
        <v>859</v>
      </c>
      <c r="G180" s="216" t="s">
        <v>760</v>
      </c>
      <c r="H180" s="217">
        <v>27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170</v>
      </c>
      <c r="AT180" s="224" t="s">
        <v>157</v>
      </c>
      <c r="AU180" s="224" t="s">
        <v>80</v>
      </c>
      <c r="AY180" s="18" t="s">
        <v>154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80</v>
      </c>
      <c r="BK180" s="225">
        <f>ROUND(I180*H180,2)</f>
        <v>0</v>
      </c>
      <c r="BL180" s="18" t="s">
        <v>170</v>
      </c>
      <c r="BM180" s="224" t="s">
        <v>860</v>
      </c>
    </row>
    <row r="181" s="2" customFormat="1">
      <c r="A181" s="39"/>
      <c r="B181" s="40"/>
      <c r="C181" s="41"/>
      <c r="D181" s="226" t="s">
        <v>164</v>
      </c>
      <c r="E181" s="41"/>
      <c r="F181" s="227" t="s">
        <v>859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164</v>
      </c>
      <c r="AU181" s="18" t="s">
        <v>80</v>
      </c>
    </row>
    <row r="182" s="12" customFormat="1" ht="25.92" customHeight="1">
      <c r="A182" s="12"/>
      <c r="B182" s="197"/>
      <c r="C182" s="198"/>
      <c r="D182" s="199" t="s">
        <v>71</v>
      </c>
      <c r="E182" s="200" t="s">
        <v>861</v>
      </c>
      <c r="F182" s="200" t="s">
        <v>861</v>
      </c>
      <c r="G182" s="198"/>
      <c r="H182" s="198"/>
      <c r="I182" s="201"/>
      <c r="J182" s="202">
        <f>BK182</f>
        <v>0</v>
      </c>
      <c r="K182" s="198"/>
      <c r="L182" s="203"/>
      <c r="M182" s="204"/>
      <c r="N182" s="205"/>
      <c r="O182" s="205"/>
      <c r="P182" s="206">
        <f>SUM(P183:P198)</f>
        <v>0</v>
      </c>
      <c r="Q182" s="205"/>
      <c r="R182" s="206">
        <f>SUM(R183:R198)</f>
        <v>0</v>
      </c>
      <c r="S182" s="205"/>
      <c r="T182" s="207">
        <f>SUM(T183:T198)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80</v>
      </c>
      <c r="AT182" s="209" t="s">
        <v>71</v>
      </c>
      <c r="AU182" s="209" t="s">
        <v>72</v>
      </c>
      <c r="AY182" s="208" t="s">
        <v>154</v>
      </c>
      <c r="BK182" s="210">
        <f>SUM(BK183:BK198)</f>
        <v>0</v>
      </c>
    </row>
    <row r="183" s="2" customFormat="1" ht="16.5" customHeight="1">
      <c r="A183" s="39"/>
      <c r="B183" s="40"/>
      <c r="C183" s="213" t="s">
        <v>543</v>
      </c>
      <c r="D183" s="213" t="s">
        <v>157</v>
      </c>
      <c r="E183" s="214" t="s">
        <v>862</v>
      </c>
      <c r="F183" s="215" t="s">
        <v>863</v>
      </c>
      <c r="G183" s="216" t="s">
        <v>864</v>
      </c>
      <c r="H183" s="217">
        <v>8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170</v>
      </c>
      <c r="AT183" s="224" t="s">
        <v>157</v>
      </c>
      <c r="AU183" s="224" t="s">
        <v>80</v>
      </c>
      <c r="AY183" s="18" t="s">
        <v>154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170</v>
      </c>
      <c r="BM183" s="224" t="s">
        <v>865</v>
      </c>
    </row>
    <row r="184" s="2" customFormat="1">
      <c r="A184" s="39"/>
      <c r="B184" s="40"/>
      <c r="C184" s="41"/>
      <c r="D184" s="226" t="s">
        <v>164</v>
      </c>
      <c r="E184" s="41"/>
      <c r="F184" s="227" t="s">
        <v>863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164</v>
      </c>
      <c r="AU184" s="18" t="s">
        <v>80</v>
      </c>
    </row>
    <row r="185" s="2" customFormat="1" ht="16.5" customHeight="1">
      <c r="A185" s="39"/>
      <c r="B185" s="40"/>
      <c r="C185" s="213" t="s">
        <v>549</v>
      </c>
      <c r="D185" s="213" t="s">
        <v>157</v>
      </c>
      <c r="E185" s="214" t="s">
        <v>866</v>
      </c>
      <c r="F185" s="215" t="s">
        <v>867</v>
      </c>
      <c r="G185" s="216" t="s">
        <v>864</v>
      </c>
      <c r="H185" s="217">
        <v>16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170</v>
      </c>
      <c r="AT185" s="224" t="s">
        <v>157</v>
      </c>
      <c r="AU185" s="224" t="s">
        <v>80</v>
      </c>
      <c r="AY185" s="18" t="s">
        <v>154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170</v>
      </c>
      <c r="BM185" s="224" t="s">
        <v>868</v>
      </c>
    </row>
    <row r="186" s="2" customFormat="1">
      <c r="A186" s="39"/>
      <c r="B186" s="40"/>
      <c r="C186" s="41"/>
      <c r="D186" s="226" t="s">
        <v>164</v>
      </c>
      <c r="E186" s="41"/>
      <c r="F186" s="227" t="s">
        <v>867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164</v>
      </c>
      <c r="AU186" s="18" t="s">
        <v>80</v>
      </c>
    </row>
    <row r="187" s="2" customFormat="1" ht="16.5" customHeight="1">
      <c r="A187" s="39"/>
      <c r="B187" s="40"/>
      <c r="C187" s="213" t="s">
        <v>555</v>
      </c>
      <c r="D187" s="213" t="s">
        <v>157</v>
      </c>
      <c r="E187" s="214" t="s">
        <v>869</v>
      </c>
      <c r="F187" s="215" t="s">
        <v>870</v>
      </c>
      <c r="G187" s="216" t="s">
        <v>160</v>
      </c>
      <c r="H187" s="217">
        <v>1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170</v>
      </c>
      <c r="AT187" s="224" t="s">
        <v>157</v>
      </c>
      <c r="AU187" s="224" t="s">
        <v>80</v>
      </c>
      <c r="AY187" s="18" t="s">
        <v>154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80</v>
      </c>
      <c r="BK187" s="225">
        <f>ROUND(I187*H187,2)</f>
        <v>0</v>
      </c>
      <c r="BL187" s="18" t="s">
        <v>170</v>
      </c>
      <c r="BM187" s="224" t="s">
        <v>871</v>
      </c>
    </row>
    <row r="188" s="2" customFormat="1">
      <c r="A188" s="39"/>
      <c r="B188" s="40"/>
      <c r="C188" s="41"/>
      <c r="D188" s="226" t="s">
        <v>164</v>
      </c>
      <c r="E188" s="41"/>
      <c r="F188" s="227" t="s">
        <v>870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164</v>
      </c>
      <c r="AU188" s="18" t="s">
        <v>80</v>
      </c>
    </row>
    <row r="189" s="2" customFormat="1" ht="16.5" customHeight="1">
      <c r="A189" s="39"/>
      <c r="B189" s="40"/>
      <c r="C189" s="213" t="s">
        <v>563</v>
      </c>
      <c r="D189" s="213" t="s">
        <v>157</v>
      </c>
      <c r="E189" s="214" t="s">
        <v>872</v>
      </c>
      <c r="F189" s="215" t="s">
        <v>873</v>
      </c>
      <c r="G189" s="216" t="s">
        <v>160</v>
      </c>
      <c r="H189" s="217">
        <v>1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170</v>
      </c>
      <c r="AT189" s="224" t="s">
        <v>157</v>
      </c>
      <c r="AU189" s="224" t="s">
        <v>80</v>
      </c>
      <c r="AY189" s="18" t="s">
        <v>154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80</v>
      </c>
      <c r="BK189" s="225">
        <f>ROUND(I189*H189,2)</f>
        <v>0</v>
      </c>
      <c r="BL189" s="18" t="s">
        <v>170</v>
      </c>
      <c r="BM189" s="224" t="s">
        <v>874</v>
      </c>
    </row>
    <row r="190" s="2" customFormat="1">
      <c r="A190" s="39"/>
      <c r="B190" s="40"/>
      <c r="C190" s="41"/>
      <c r="D190" s="226" t="s">
        <v>164</v>
      </c>
      <c r="E190" s="41"/>
      <c r="F190" s="227" t="s">
        <v>873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164</v>
      </c>
      <c r="AU190" s="18" t="s">
        <v>80</v>
      </c>
    </row>
    <row r="191" s="2" customFormat="1" ht="16.5" customHeight="1">
      <c r="A191" s="39"/>
      <c r="B191" s="40"/>
      <c r="C191" s="213" t="s">
        <v>571</v>
      </c>
      <c r="D191" s="213" t="s">
        <v>157</v>
      </c>
      <c r="E191" s="214" t="s">
        <v>875</v>
      </c>
      <c r="F191" s="215" t="s">
        <v>876</v>
      </c>
      <c r="G191" s="216" t="s">
        <v>160</v>
      </c>
      <c r="H191" s="217">
        <v>1</v>
      </c>
      <c r="I191" s="218"/>
      <c r="J191" s="219">
        <f>ROUND(I191*H191,2)</f>
        <v>0</v>
      </c>
      <c r="K191" s="215" t="s">
        <v>19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170</v>
      </c>
      <c r="AT191" s="224" t="s">
        <v>157</v>
      </c>
      <c r="AU191" s="224" t="s">
        <v>80</v>
      </c>
      <c r="AY191" s="18" t="s">
        <v>154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170</v>
      </c>
      <c r="BM191" s="224" t="s">
        <v>877</v>
      </c>
    </row>
    <row r="192" s="2" customFormat="1">
      <c r="A192" s="39"/>
      <c r="B192" s="40"/>
      <c r="C192" s="41"/>
      <c r="D192" s="226" t="s">
        <v>164</v>
      </c>
      <c r="E192" s="41"/>
      <c r="F192" s="227" t="s">
        <v>876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164</v>
      </c>
      <c r="AU192" s="18" t="s">
        <v>80</v>
      </c>
    </row>
    <row r="193" s="2" customFormat="1" ht="16.5" customHeight="1">
      <c r="A193" s="39"/>
      <c r="B193" s="40"/>
      <c r="C193" s="213" t="s">
        <v>577</v>
      </c>
      <c r="D193" s="213" t="s">
        <v>157</v>
      </c>
      <c r="E193" s="214" t="s">
        <v>878</v>
      </c>
      <c r="F193" s="215" t="s">
        <v>879</v>
      </c>
      <c r="G193" s="216" t="s">
        <v>160</v>
      </c>
      <c r="H193" s="217">
        <v>1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170</v>
      </c>
      <c r="AT193" s="224" t="s">
        <v>157</v>
      </c>
      <c r="AU193" s="224" t="s">
        <v>80</v>
      </c>
      <c r="AY193" s="18" t="s">
        <v>154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170</v>
      </c>
      <c r="BM193" s="224" t="s">
        <v>880</v>
      </c>
    </row>
    <row r="194" s="2" customFormat="1">
      <c r="A194" s="39"/>
      <c r="B194" s="40"/>
      <c r="C194" s="41"/>
      <c r="D194" s="226" t="s">
        <v>164</v>
      </c>
      <c r="E194" s="41"/>
      <c r="F194" s="227" t="s">
        <v>879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164</v>
      </c>
      <c r="AU194" s="18" t="s">
        <v>80</v>
      </c>
    </row>
    <row r="195" s="2" customFormat="1" ht="16.5" customHeight="1">
      <c r="A195" s="39"/>
      <c r="B195" s="40"/>
      <c r="C195" s="213" t="s">
        <v>583</v>
      </c>
      <c r="D195" s="213" t="s">
        <v>157</v>
      </c>
      <c r="E195" s="214" t="s">
        <v>881</v>
      </c>
      <c r="F195" s="215" t="s">
        <v>882</v>
      </c>
      <c r="G195" s="216" t="s">
        <v>760</v>
      </c>
      <c r="H195" s="217">
        <v>1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170</v>
      </c>
      <c r="AT195" s="224" t="s">
        <v>157</v>
      </c>
      <c r="AU195" s="224" t="s">
        <v>80</v>
      </c>
      <c r="AY195" s="18" t="s">
        <v>154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170</v>
      </c>
      <c r="BM195" s="224" t="s">
        <v>883</v>
      </c>
    </row>
    <row r="196" s="2" customFormat="1">
      <c r="A196" s="39"/>
      <c r="B196" s="40"/>
      <c r="C196" s="41"/>
      <c r="D196" s="226" t="s">
        <v>164</v>
      </c>
      <c r="E196" s="41"/>
      <c r="F196" s="227" t="s">
        <v>882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164</v>
      </c>
      <c r="AU196" s="18" t="s">
        <v>80</v>
      </c>
    </row>
    <row r="197" s="2" customFormat="1" ht="16.5" customHeight="1">
      <c r="A197" s="39"/>
      <c r="B197" s="40"/>
      <c r="C197" s="213" t="s">
        <v>589</v>
      </c>
      <c r="D197" s="213" t="s">
        <v>157</v>
      </c>
      <c r="E197" s="214" t="s">
        <v>884</v>
      </c>
      <c r="F197" s="215" t="s">
        <v>885</v>
      </c>
      <c r="G197" s="216" t="s">
        <v>760</v>
      </c>
      <c r="H197" s="217">
        <v>1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170</v>
      </c>
      <c r="AT197" s="224" t="s">
        <v>157</v>
      </c>
      <c r="AU197" s="224" t="s">
        <v>80</v>
      </c>
      <c r="AY197" s="18" t="s">
        <v>154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170</v>
      </c>
      <c r="BM197" s="224" t="s">
        <v>886</v>
      </c>
    </row>
    <row r="198" s="2" customFormat="1">
      <c r="A198" s="39"/>
      <c r="B198" s="40"/>
      <c r="C198" s="41"/>
      <c r="D198" s="226" t="s">
        <v>164</v>
      </c>
      <c r="E198" s="41"/>
      <c r="F198" s="227" t="s">
        <v>885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164</v>
      </c>
      <c r="AU198" s="18" t="s">
        <v>80</v>
      </c>
    </row>
    <row r="199" s="12" customFormat="1" ht="25.92" customHeight="1">
      <c r="A199" s="12"/>
      <c r="B199" s="197"/>
      <c r="C199" s="198"/>
      <c r="D199" s="199" t="s">
        <v>71</v>
      </c>
      <c r="E199" s="200" t="s">
        <v>151</v>
      </c>
      <c r="F199" s="200" t="s">
        <v>151</v>
      </c>
      <c r="G199" s="198"/>
      <c r="H199" s="198"/>
      <c r="I199" s="201"/>
      <c r="J199" s="202">
        <f>BK199</f>
        <v>0</v>
      </c>
      <c r="K199" s="198"/>
      <c r="L199" s="203"/>
      <c r="M199" s="204"/>
      <c r="N199" s="205"/>
      <c r="O199" s="205"/>
      <c r="P199" s="206">
        <f>SUM(P200:P207)</f>
        <v>0</v>
      </c>
      <c r="Q199" s="205"/>
      <c r="R199" s="206">
        <f>SUM(R200:R207)</f>
        <v>0</v>
      </c>
      <c r="S199" s="205"/>
      <c r="T199" s="207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153</v>
      </c>
      <c r="AT199" s="209" t="s">
        <v>71</v>
      </c>
      <c r="AU199" s="209" t="s">
        <v>72</v>
      </c>
      <c r="AY199" s="208" t="s">
        <v>154</v>
      </c>
      <c r="BK199" s="210">
        <f>SUM(BK200:BK207)</f>
        <v>0</v>
      </c>
    </row>
    <row r="200" s="2" customFormat="1" ht="16.5" customHeight="1">
      <c r="A200" s="39"/>
      <c r="B200" s="40"/>
      <c r="C200" s="213" t="s">
        <v>597</v>
      </c>
      <c r="D200" s="213" t="s">
        <v>157</v>
      </c>
      <c r="E200" s="214" t="s">
        <v>887</v>
      </c>
      <c r="F200" s="215" t="s">
        <v>888</v>
      </c>
      <c r="G200" s="216" t="s">
        <v>760</v>
      </c>
      <c r="H200" s="217">
        <v>1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170</v>
      </c>
      <c r="AT200" s="224" t="s">
        <v>157</v>
      </c>
      <c r="AU200" s="224" t="s">
        <v>80</v>
      </c>
      <c r="AY200" s="18" t="s">
        <v>154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80</v>
      </c>
      <c r="BK200" s="225">
        <f>ROUND(I200*H200,2)</f>
        <v>0</v>
      </c>
      <c r="BL200" s="18" t="s">
        <v>170</v>
      </c>
      <c r="BM200" s="224" t="s">
        <v>889</v>
      </c>
    </row>
    <row r="201" s="2" customFormat="1">
      <c r="A201" s="39"/>
      <c r="B201" s="40"/>
      <c r="C201" s="41"/>
      <c r="D201" s="226" t="s">
        <v>164</v>
      </c>
      <c r="E201" s="41"/>
      <c r="F201" s="227" t="s">
        <v>888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164</v>
      </c>
      <c r="AU201" s="18" t="s">
        <v>80</v>
      </c>
    </row>
    <row r="202" s="2" customFormat="1" ht="16.5" customHeight="1">
      <c r="A202" s="39"/>
      <c r="B202" s="40"/>
      <c r="C202" s="213" t="s">
        <v>603</v>
      </c>
      <c r="D202" s="213" t="s">
        <v>157</v>
      </c>
      <c r="E202" s="214" t="s">
        <v>890</v>
      </c>
      <c r="F202" s="215" t="s">
        <v>891</v>
      </c>
      <c r="G202" s="216" t="s">
        <v>760</v>
      </c>
      <c r="H202" s="217">
        <v>1</v>
      </c>
      <c r="I202" s="218"/>
      <c r="J202" s="219">
        <f>ROUND(I202*H202,2)</f>
        <v>0</v>
      </c>
      <c r="K202" s="215" t="s">
        <v>19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170</v>
      </c>
      <c r="AT202" s="224" t="s">
        <v>157</v>
      </c>
      <c r="AU202" s="224" t="s">
        <v>80</v>
      </c>
      <c r="AY202" s="18" t="s">
        <v>154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170</v>
      </c>
      <c r="BM202" s="224" t="s">
        <v>892</v>
      </c>
    </row>
    <row r="203" s="2" customFormat="1">
      <c r="A203" s="39"/>
      <c r="B203" s="40"/>
      <c r="C203" s="41"/>
      <c r="D203" s="226" t="s">
        <v>164</v>
      </c>
      <c r="E203" s="41"/>
      <c r="F203" s="227" t="s">
        <v>891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164</v>
      </c>
      <c r="AU203" s="18" t="s">
        <v>80</v>
      </c>
    </row>
    <row r="204" s="2" customFormat="1" ht="16.5" customHeight="1">
      <c r="A204" s="39"/>
      <c r="B204" s="40"/>
      <c r="C204" s="213" t="s">
        <v>607</v>
      </c>
      <c r="D204" s="213" t="s">
        <v>157</v>
      </c>
      <c r="E204" s="214" t="s">
        <v>893</v>
      </c>
      <c r="F204" s="215" t="s">
        <v>894</v>
      </c>
      <c r="G204" s="216" t="s">
        <v>160</v>
      </c>
      <c r="H204" s="217">
        <v>1</v>
      </c>
      <c r="I204" s="218"/>
      <c r="J204" s="219">
        <f>ROUND(I204*H204,2)</f>
        <v>0</v>
      </c>
      <c r="K204" s="215" t="s">
        <v>19</v>
      </c>
      <c r="L204" s="45"/>
      <c r="M204" s="220" t="s">
        <v>19</v>
      </c>
      <c r="N204" s="221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170</v>
      </c>
      <c r="AT204" s="224" t="s">
        <v>157</v>
      </c>
      <c r="AU204" s="224" t="s">
        <v>80</v>
      </c>
      <c r="AY204" s="18" t="s">
        <v>154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80</v>
      </c>
      <c r="BK204" s="225">
        <f>ROUND(I204*H204,2)</f>
        <v>0</v>
      </c>
      <c r="BL204" s="18" t="s">
        <v>170</v>
      </c>
      <c r="BM204" s="224" t="s">
        <v>895</v>
      </c>
    </row>
    <row r="205" s="2" customFormat="1">
      <c r="A205" s="39"/>
      <c r="B205" s="40"/>
      <c r="C205" s="41"/>
      <c r="D205" s="226" t="s">
        <v>164</v>
      </c>
      <c r="E205" s="41"/>
      <c r="F205" s="227" t="s">
        <v>894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164</v>
      </c>
      <c r="AU205" s="18" t="s">
        <v>80</v>
      </c>
    </row>
    <row r="206" s="2" customFormat="1" ht="16.5" customHeight="1">
      <c r="A206" s="39"/>
      <c r="B206" s="40"/>
      <c r="C206" s="213" t="s">
        <v>615</v>
      </c>
      <c r="D206" s="213" t="s">
        <v>157</v>
      </c>
      <c r="E206" s="214" t="s">
        <v>896</v>
      </c>
      <c r="F206" s="215" t="s">
        <v>897</v>
      </c>
      <c r="G206" s="216" t="s">
        <v>160</v>
      </c>
      <c r="H206" s="217">
        <v>1</v>
      </c>
      <c r="I206" s="218"/>
      <c r="J206" s="219">
        <f>ROUND(I206*H206,2)</f>
        <v>0</v>
      </c>
      <c r="K206" s="215" t="s">
        <v>19</v>
      </c>
      <c r="L206" s="45"/>
      <c r="M206" s="220" t="s">
        <v>19</v>
      </c>
      <c r="N206" s="221" t="s">
        <v>43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170</v>
      </c>
      <c r="AT206" s="224" t="s">
        <v>157</v>
      </c>
      <c r="AU206" s="224" t="s">
        <v>80</v>
      </c>
      <c r="AY206" s="18" t="s">
        <v>154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170</v>
      </c>
      <c r="BM206" s="224" t="s">
        <v>898</v>
      </c>
    </row>
    <row r="207" s="2" customFormat="1">
      <c r="A207" s="39"/>
      <c r="B207" s="40"/>
      <c r="C207" s="41"/>
      <c r="D207" s="226" t="s">
        <v>164</v>
      </c>
      <c r="E207" s="41"/>
      <c r="F207" s="227" t="s">
        <v>897</v>
      </c>
      <c r="G207" s="41"/>
      <c r="H207" s="41"/>
      <c r="I207" s="228"/>
      <c r="J207" s="41"/>
      <c r="K207" s="41"/>
      <c r="L207" s="45"/>
      <c r="M207" s="265"/>
      <c r="N207" s="266"/>
      <c r="O207" s="267"/>
      <c r="P207" s="267"/>
      <c r="Q207" s="267"/>
      <c r="R207" s="267"/>
      <c r="S207" s="267"/>
      <c r="T207" s="268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164</v>
      </c>
      <c r="AU207" s="18" t="s">
        <v>80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X+sW+taHn+nefj4pnzJnrY7Io06CuKFO825vLVO8TfeduFunx6xLIwXKzGRbTm46yPphLKzeGu3L/2jjs8rMlA==" hashValue="EBVX1Id4JqYsj9hUNN3nFrfynIsff/3MNRxFzZTtWuyg6G1sS94zd9747KxAlUhmfvLfdgLX8NE6UfsDDfVyXg==" algorithmName="SHA-512" password="CC35"/>
  <autoFilter ref="C84:K2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899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ROUND((SUM(BE93:BE145)),  2)</f>
        <v>0</v>
      </c>
      <c r="G35" s="39"/>
      <c r="H35" s="39"/>
      <c r="I35" s="158">
        <v>0.20999999999999999</v>
      </c>
      <c r="J35" s="157">
        <f>ROUND(((SUM(BE93:BE145))*I35),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ROUND((SUM(BF93:BF145)),  2)</f>
        <v>0</v>
      </c>
      <c r="G36" s="39"/>
      <c r="H36" s="39"/>
      <c r="I36" s="158">
        <v>0.14999999999999999</v>
      </c>
      <c r="J36" s="157">
        <f>ROUND(((SUM(BF93:BF145))*I36),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ROUND((SUM(BG93:BG145)),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ROUND((SUM(BH93:BH145)),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ROUND((SUM(BI93:BI145)),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003-SK - Slaboproud - Strukturovaná kabeláž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902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903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904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905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906</v>
      </c>
      <c r="E68" s="183"/>
      <c r="F68" s="183"/>
      <c r="G68" s="183"/>
      <c r="H68" s="183"/>
      <c r="I68" s="183"/>
      <c r="J68" s="184">
        <f>J118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907</v>
      </c>
      <c r="E69" s="183"/>
      <c r="F69" s="183"/>
      <c r="G69" s="183"/>
      <c r="H69" s="183"/>
      <c r="I69" s="183"/>
      <c r="J69" s="184">
        <f>J121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908</v>
      </c>
      <c r="E70" s="178"/>
      <c r="F70" s="178"/>
      <c r="G70" s="178"/>
      <c r="H70" s="178"/>
      <c r="I70" s="178"/>
      <c r="J70" s="179">
        <f>J128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750</v>
      </c>
      <c r="E71" s="178"/>
      <c r="F71" s="178"/>
      <c r="G71" s="178"/>
      <c r="H71" s="178"/>
      <c r="I71" s="178"/>
      <c r="J71" s="179">
        <f>J139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BUDOVY PCHO PRO UMÍSTĚNÍ ARCHÍVU V 1.P.P.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127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899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900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003-SK - Slaboproud - Strukturovaná kabeláž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23. 2. 2022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E17</f>
        <v>Nemocnice ve Frýdku - Místku, p.o.</v>
      </c>
      <c r="G89" s="41"/>
      <c r="H89" s="41"/>
      <c r="I89" s="33" t="s">
        <v>31</v>
      </c>
      <c r="J89" s="37" t="str">
        <f>E23</f>
        <v>FORSING projekt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Jindřich Jansa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139</v>
      </c>
      <c r="D92" s="189" t="s">
        <v>57</v>
      </c>
      <c r="E92" s="189" t="s">
        <v>53</v>
      </c>
      <c r="F92" s="189" t="s">
        <v>54</v>
      </c>
      <c r="G92" s="189" t="s">
        <v>140</v>
      </c>
      <c r="H92" s="189" t="s">
        <v>141</v>
      </c>
      <c r="I92" s="189" t="s">
        <v>142</v>
      </c>
      <c r="J92" s="189" t="s">
        <v>131</v>
      </c>
      <c r="K92" s="190" t="s">
        <v>143</v>
      </c>
      <c r="L92" s="191"/>
      <c r="M92" s="93" t="s">
        <v>19</v>
      </c>
      <c r="N92" s="94" t="s">
        <v>42</v>
      </c>
      <c r="O92" s="94" t="s">
        <v>144</v>
      </c>
      <c r="P92" s="94" t="s">
        <v>145</v>
      </c>
      <c r="Q92" s="94" t="s">
        <v>146</v>
      </c>
      <c r="R92" s="94" t="s">
        <v>147</v>
      </c>
      <c r="S92" s="94" t="s">
        <v>148</v>
      </c>
      <c r="T92" s="95" t="s">
        <v>149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150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P94+P128+P139</f>
        <v>0</v>
      </c>
      <c r="Q93" s="97"/>
      <c r="R93" s="194">
        <f>R94+R128+R139</f>
        <v>0</v>
      </c>
      <c r="S93" s="97"/>
      <c r="T93" s="195">
        <f>T94+T128+T139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132</v>
      </c>
      <c r="BK93" s="196">
        <f>BK94+BK128+BK139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429</v>
      </c>
      <c r="F94" s="200" t="s">
        <v>429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P95+P98+P105+P118+P121</f>
        <v>0</v>
      </c>
      <c r="Q94" s="205"/>
      <c r="R94" s="206">
        <f>R95+R98+R105+R118+R121</f>
        <v>0</v>
      </c>
      <c r="S94" s="205"/>
      <c r="T94" s="207">
        <f>T95+T98+T105+T118+T121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177</v>
      </c>
      <c r="AT94" s="209" t="s">
        <v>71</v>
      </c>
      <c r="AU94" s="209" t="s">
        <v>72</v>
      </c>
      <c r="AY94" s="208" t="s">
        <v>154</v>
      </c>
      <c r="BK94" s="210">
        <f>BK95+BK98+BK105+BK118+BK121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909</v>
      </c>
      <c r="F95" s="211" t="s">
        <v>910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SUM(P96:P97)</f>
        <v>0</v>
      </c>
      <c r="Q95" s="205"/>
      <c r="R95" s="206">
        <f>SUM(R96:R97)</f>
        <v>0</v>
      </c>
      <c r="S95" s="205"/>
      <c r="T95" s="207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177</v>
      </c>
      <c r="AT95" s="209" t="s">
        <v>71</v>
      </c>
      <c r="AU95" s="209" t="s">
        <v>80</v>
      </c>
      <c r="AY95" s="208" t="s">
        <v>154</v>
      </c>
      <c r="BK95" s="210">
        <f>SUM(BK96:BK97)</f>
        <v>0</v>
      </c>
    </row>
    <row r="96" s="2" customFormat="1" ht="16.5" customHeight="1">
      <c r="A96" s="39"/>
      <c r="B96" s="40"/>
      <c r="C96" s="213" t="s">
        <v>80</v>
      </c>
      <c r="D96" s="213" t="s">
        <v>157</v>
      </c>
      <c r="E96" s="214" t="s">
        <v>911</v>
      </c>
      <c r="F96" s="215" t="s">
        <v>912</v>
      </c>
      <c r="G96" s="216" t="s">
        <v>402</v>
      </c>
      <c r="H96" s="217">
        <v>1080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157</v>
      </c>
      <c r="AU96" s="224" t="s">
        <v>82</v>
      </c>
      <c r="AY96" s="18" t="s">
        <v>154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170</v>
      </c>
      <c r="BM96" s="224" t="s">
        <v>82</v>
      </c>
    </row>
    <row r="97" s="2" customFormat="1">
      <c r="A97" s="39"/>
      <c r="B97" s="40"/>
      <c r="C97" s="41"/>
      <c r="D97" s="226" t="s">
        <v>164</v>
      </c>
      <c r="E97" s="41"/>
      <c r="F97" s="227" t="s">
        <v>912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164</v>
      </c>
      <c r="AU97" s="18" t="s">
        <v>82</v>
      </c>
    </row>
    <row r="98" s="12" customFormat="1" ht="22.8" customHeight="1">
      <c r="A98" s="12"/>
      <c r="B98" s="197"/>
      <c r="C98" s="198"/>
      <c r="D98" s="199" t="s">
        <v>71</v>
      </c>
      <c r="E98" s="211" t="s">
        <v>913</v>
      </c>
      <c r="F98" s="211" t="s">
        <v>914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SUM(P99:P104)</f>
        <v>0</v>
      </c>
      <c r="Q98" s="205"/>
      <c r="R98" s="206">
        <f>SUM(R99:R104)</f>
        <v>0</v>
      </c>
      <c r="S98" s="205"/>
      <c r="T98" s="207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80</v>
      </c>
      <c r="AT98" s="209" t="s">
        <v>71</v>
      </c>
      <c r="AU98" s="209" t="s">
        <v>80</v>
      </c>
      <c r="AY98" s="208" t="s">
        <v>154</v>
      </c>
      <c r="BK98" s="210">
        <f>SUM(BK99:BK104)</f>
        <v>0</v>
      </c>
    </row>
    <row r="99" s="2" customFormat="1" ht="16.5" customHeight="1">
      <c r="A99" s="39"/>
      <c r="B99" s="40"/>
      <c r="C99" s="213" t="s">
        <v>82</v>
      </c>
      <c r="D99" s="213" t="s">
        <v>157</v>
      </c>
      <c r="E99" s="214" t="s">
        <v>915</v>
      </c>
      <c r="F99" s="215" t="s">
        <v>916</v>
      </c>
      <c r="G99" s="216" t="s">
        <v>760</v>
      </c>
      <c r="H99" s="217">
        <v>14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157</v>
      </c>
      <c r="AU99" s="224" t="s">
        <v>82</v>
      </c>
      <c r="AY99" s="18" t="s">
        <v>154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170</v>
      </c>
      <c r="BM99" s="224" t="s">
        <v>170</v>
      </c>
    </row>
    <row r="100" s="2" customFormat="1">
      <c r="A100" s="39"/>
      <c r="B100" s="40"/>
      <c r="C100" s="41"/>
      <c r="D100" s="226" t="s">
        <v>164</v>
      </c>
      <c r="E100" s="41"/>
      <c r="F100" s="227" t="s">
        <v>916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82</v>
      </c>
    </row>
    <row r="101" s="2" customFormat="1" ht="16.5" customHeight="1">
      <c r="A101" s="39"/>
      <c r="B101" s="40"/>
      <c r="C101" s="213" t="s">
        <v>177</v>
      </c>
      <c r="D101" s="213" t="s">
        <v>157</v>
      </c>
      <c r="E101" s="214" t="s">
        <v>917</v>
      </c>
      <c r="F101" s="215" t="s">
        <v>918</v>
      </c>
      <c r="G101" s="216" t="s">
        <v>760</v>
      </c>
      <c r="H101" s="217">
        <v>7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157</v>
      </c>
      <c r="AU101" s="224" t="s">
        <v>82</v>
      </c>
      <c r="AY101" s="18" t="s">
        <v>154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170</v>
      </c>
      <c r="BM101" s="224" t="s">
        <v>194</v>
      </c>
    </row>
    <row r="102" s="2" customFormat="1">
      <c r="A102" s="39"/>
      <c r="B102" s="40"/>
      <c r="C102" s="41"/>
      <c r="D102" s="226" t="s">
        <v>164</v>
      </c>
      <c r="E102" s="41"/>
      <c r="F102" s="227" t="s">
        <v>918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82</v>
      </c>
    </row>
    <row r="103" s="2" customFormat="1" ht="16.5" customHeight="1">
      <c r="A103" s="39"/>
      <c r="B103" s="40"/>
      <c r="C103" s="213" t="s">
        <v>170</v>
      </c>
      <c r="D103" s="213" t="s">
        <v>157</v>
      </c>
      <c r="E103" s="214" t="s">
        <v>919</v>
      </c>
      <c r="F103" s="215" t="s">
        <v>920</v>
      </c>
      <c r="G103" s="216" t="s">
        <v>760</v>
      </c>
      <c r="H103" s="217">
        <v>2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157</v>
      </c>
      <c r="AU103" s="224" t="s">
        <v>82</v>
      </c>
      <c r="AY103" s="18" t="s">
        <v>154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170</v>
      </c>
      <c r="BM103" s="224" t="s">
        <v>204</v>
      </c>
    </row>
    <row r="104" s="2" customFormat="1">
      <c r="A104" s="39"/>
      <c r="B104" s="40"/>
      <c r="C104" s="41"/>
      <c r="D104" s="226" t="s">
        <v>164</v>
      </c>
      <c r="E104" s="41"/>
      <c r="F104" s="227" t="s">
        <v>920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82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921</v>
      </c>
      <c r="F105" s="211" t="s">
        <v>922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SUM(P106:P117)</f>
        <v>0</v>
      </c>
      <c r="Q105" s="205"/>
      <c r="R105" s="206">
        <f>SUM(R106:R117)</f>
        <v>0</v>
      </c>
      <c r="S105" s="205"/>
      <c r="T105" s="207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177</v>
      </c>
      <c r="AT105" s="209" t="s">
        <v>71</v>
      </c>
      <c r="AU105" s="209" t="s">
        <v>80</v>
      </c>
      <c r="AY105" s="208" t="s">
        <v>154</v>
      </c>
      <c r="BK105" s="210">
        <f>SUM(BK106:BK117)</f>
        <v>0</v>
      </c>
    </row>
    <row r="106" s="2" customFormat="1" ht="16.5" customHeight="1">
      <c r="A106" s="39"/>
      <c r="B106" s="40"/>
      <c r="C106" s="213" t="s">
        <v>153</v>
      </c>
      <c r="D106" s="213" t="s">
        <v>157</v>
      </c>
      <c r="E106" s="214" t="s">
        <v>923</v>
      </c>
      <c r="F106" s="215" t="s">
        <v>924</v>
      </c>
      <c r="G106" s="216" t="s">
        <v>760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157</v>
      </c>
      <c r="AU106" s="224" t="s">
        <v>82</v>
      </c>
      <c r="AY106" s="18" t="s">
        <v>154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170</v>
      </c>
      <c r="BM106" s="224" t="s">
        <v>925</v>
      </c>
    </row>
    <row r="107" s="2" customFormat="1">
      <c r="A107" s="39"/>
      <c r="B107" s="40"/>
      <c r="C107" s="41"/>
      <c r="D107" s="226" t="s">
        <v>164</v>
      </c>
      <c r="E107" s="41"/>
      <c r="F107" s="227" t="s">
        <v>924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82</v>
      </c>
    </row>
    <row r="108" s="2" customFormat="1" ht="16.5" customHeight="1">
      <c r="A108" s="39"/>
      <c r="B108" s="40"/>
      <c r="C108" s="213" t="s">
        <v>194</v>
      </c>
      <c r="D108" s="213" t="s">
        <v>157</v>
      </c>
      <c r="E108" s="214" t="s">
        <v>926</v>
      </c>
      <c r="F108" s="215" t="s">
        <v>927</v>
      </c>
      <c r="G108" s="216" t="s">
        <v>760</v>
      </c>
      <c r="H108" s="217">
        <v>14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157</v>
      </c>
      <c r="AU108" s="224" t="s">
        <v>82</v>
      </c>
      <c r="AY108" s="18" t="s">
        <v>154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170</v>
      </c>
      <c r="BM108" s="224" t="s">
        <v>928</v>
      </c>
    </row>
    <row r="109" s="2" customFormat="1">
      <c r="A109" s="39"/>
      <c r="B109" s="40"/>
      <c r="C109" s="41"/>
      <c r="D109" s="226" t="s">
        <v>164</v>
      </c>
      <c r="E109" s="41"/>
      <c r="F109" s="227" t="s">
        <v>927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164</v>
      </c>
      <c r="AU109" s="18" t="s">
        <v>82</v>
      </c>
    </row>
    <row r="110" s="2" customFormat="1" ht="16.5" customHeight="1">
      <c r="A110" s="39"/>
      <c r="B110" s="40"/>
      <c r="C110" s="213" t="s">
        <v>199</v>
      </c>
      <c r="D110" s="213" t="s">
        <v>157</v>
      </c>
      <c r="E110" s="214" t="s">
        <v>929</v>
      </c>
      <c r="F110" s="215" t="s">
        <v>930</v>
      </c>
      <c r="G110" s="216" t="s">
        <v>760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157</v>
      </c>
      <c r="AU110" s="224" t="s">
        <v>82</v>
      </c>
      <c r="AY110" s="18" t="s">
        <v>154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170</v>
      </c>
      <c r="BM110" s="224" t="s">
        <v>931</v>
      </c>
    </row>
    <row r="111" s="2" customFormat="1">
      <c r="A111" s="39"/>
      <c r="B111" s="40"/>
      <c r="C111" s="41"/>
      <c r="D111" s="226" t="s">
        <v>164</v>
      </c>
      <c r="E111" s="41"/>
      <c r="F111" s="227" t="s">
        <v>932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82</v>
      </c>
    </row>
    <row r="112" s="2" customFormat="1" ht="16.5" customHeight="1">
      <c r="A112" s="39"/>
      <c r="B112" s="40"/>
      <c r="C112" s="213" t="s">
        <v>204</v>
      </c>
      <c r="D112" s="213" t="s">
        <v>157</v>
      </c>
      <c r="E112" s="214" t="s">
        <v>933</v>
      </c>
      <c r="F112" s="215" t="s">
        <v>934</v>
      </c>
      <c r="G112" s="216" t="s">
        <v>760</v>
      </c>
      <c r="H112" s="217">
        <v>10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170</v>
      </c>
      <c r="AT112" s="224" t="s">
        <v>157</v>
      </c>
      <c r="AU112" s="224" t="s">
        <v>82</v>
      </c>
      <c r="AY112" s="18" t="s">
        <v>154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170</v>
      </c>
      <c r="BM112" s="224" t="s">
        <v>935</v>
      </c>
    </row>
    <row r="113" s="2" customFormat="1">
      <c r="A113" s="39"/>
      <c r="B113" s="40"/>
      <c r="C113" s="41"/>
      <c r="D113" s="226" t="s">
        <v>164</v>
      </c>
      <c r="E113" s="41"/>
      <c r="F113" s="227" t="s">
        <v>936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164</v>
      </c>
      <c r="AU113" s="18" t="s">
        <v>82</v>
      </c>
    </row>
    <row r="114" s="2" customFormat="1" ht="16.5" customHeight="1">
      <c r="A114" s="39"/>
      <c r="B114" s="40"/>
      <c r="C114" s="213" t="s">
        <v>212</v>
      </c>
      <c r="D114" s="213" t="s">
        <v>157</v>
      </c>
      <c r="E114" s="214" t="s">
        <v>937</v>
      </c>
      <c r="F114" s="215" t="s">
        <v>938</v>
      </c>
      <c r="G114" s="216" t="s">
        <v>760</v>
      </c>
      <c r="H114" s="217">
        <v>10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157</v>
      </c>
      <c r="AU114" s="224" t="s">
        <v>82</v>
      </c>
      <c r="AY114" s="18" t="s">
        <v>154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170</v>
      </c>
      <c r="BM114" s="224" t="s">
        <v>939</v>
      </c>
    </row>
    <row r="115" s="2" customFormat="1">
      <c r="A115" s="39"/>
      <c r="B115" s="40"/>
      <c r="C115" s="41"/>
      <c r="D115" s="226" t="s">
        <v>164</v>
      </c>
      <c r="E115" s="41"/>
      <c r="F115" s="227" t="s">
        <v>940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82</v>
      </c>
    </row>
    <row r="116" s="2" customFormat="1" ht="16.5" customHeight="1">
      <c r="A116" s="39"/>
      <c r="B116" s="40"/>
      <c r="C116" s="213" t="s">
        <v>286</v>
      </c>
      <c r="D116" s="213" t="s">
        <v>157</v>
      </c>
      <c r="E116" s="214" t="s">
        <v>941</v>
      </c>
      <c r="F116" s="215" t="s">
        <v>942</v>
      </c>
      <c r="G116" s="216" t="s">
        <v>760</v>
      </c>
      <c r="H116" s="217">
        <v>10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157</v>
      </c>
      <c r="AU116" s="224" t="s">
        <v>82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170</v>
      </c>
      <c r="BM116" s="224" t="s">
        <v>943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944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82</v>
      </c>
    </row>
    <row r="118" s="12" customFormat="1" ht="22.8" customHeight="1">
      <c r="A118" s="12"/>
      <c r="B118" s="197"/>
      <c r="C118" s="198"/>
      <c r="D118" s="199" t="s">
        <v>71</v>
      </c>
      <c r="E118" s="211" t="s">
        <v>945</v>
      </c>
      <c r="F118" s="211" t="s">
        <v>946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SUM(P119:P120)</f>
        <v>0</v>
      </c>
      <c r="Q118" s="205"/>
      <c r="R118" s="206">
        <f>SUM(R119:R120)</f>
        <v>0</v>
      </c>
      <c r="S118" s="205"/>
      <c r="T118" s="207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80</v>
      </c>
      <c r="AT118" s="209" t="s">
        <v>71</v>
      </c>
      <c r="AU118" s="209" t="s">
        <v>80</v>
      </c>
      <c r="AY118" s="208" t="s">
        <v>154</v>
      </c>
      <c r="BK118" s="210">
        <f>SUM(BK119:BK120)</f>
        <v>0</v>
      </c>
    </row>
    <row r="119" s="2" customFormat="1" ht="16.5" customHeight="1">
      <c r="A119" s="39"/>
      <c r="B119" s="40"/>
      <c r="C119" s="213" t="s">
        <v>294</v>
      </c>
      <c r="D119" s="213" t="s">
        <v>157</v>
      </c>
      <c r="E119" s="214" t="s">
        <v>947</v>
      </c>
      <c r="F119" s="215" t="s">
        <v>948</v>
      </c>
      <c r="G119" s="216" t="s">
        <v>949</v>
      </c>
      <c r="H119" s="217">
        <v>14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170</v>
      </c>
      <c r="AT119" s="224" t="s">
        <v>157</v>
      </c>
      <c r="AU119" s="224" t="s">
        <v>82</v>
      </c>
      <c r="AY119" s="18" t="s">
        <v>154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170</v>
      </c>
      <c r="BM119" s="224" t="s">
        <v>365</v>
      </c>
    </row>
    <row r="120" s="2" customFormat="1">
      <c r="A120" s="39"/>
      <c r="B120" s="40"/>
      <c r="C120" s="41"/>
      <c r="D120" s="226" t="s">
        <v>164</v>
      </c>
      <c r="E120" s="41"/>
      <c r="F120" s="227" t="s">
        <v>948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164</v>
      </c>
      <c r="AU120" s="18" t="s">
        <v>82</v>
      </c>
    </row>
    <row r="121" s="12" customFormat="1" ht="22.8" customHeight="1">
      <c r="A121" s="12"/>
      <c r="B121" s="197"/>
      <c r="C121" s="198"/>
      <c r="D121" s="199" t="s">
        <v>71</v>
      </c>
      <c r="E121" s="211" t="s">
        <v>950</v>
      </c>
      <c r="F121" s="211" t="s">
        <v>951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SUM(P122:P127)</f>
        <v>0</v>
      </c>
      <c r="Q121" s="205"/>
      <c r="R121" s="206">
        <f>SUM(R122:R127)</f>
        <v>0</v>
      </c>
      <c r="S121" s="205"/>
      <c r="T121" s="207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177</v>
      </c>
      <c r="AT121" s="209" t="s">
        <v>71</v>
      </c>
      <c r="AU121" s="209" t="s">
        <v>80</v>
      </c>
      <c r="AY121" s="208" t="s">
        <v>154</v>
      </c>
      <c r="BK121" s="210">
        <f>SUM(BK122:BK127)</f>
        <v>0</v>
      </c>
    </row>
    <row r="122" s="2" customFormat="1" ht="16.5" customHeight="1">
      <c r="A122" s="39"/>
      <c r="B122" s="40"/>
      <c r="C122" s="213" t="s">
        <v>300</v>
      </c>
      <c r="D122" s="213" t="s">
        <v>157</v>
      </c>
      <c r="E122" s="214" t="s">
        <v>952</v>
      </c>
      <c r="F122" s="215" t="s">
        <v>953</v>
      </c>
      <c r="G122" s="216" t="s">
        <v>760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82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377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953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82</v>
      </c>
    </row>
    <row r="124" s="2" customFormat="1" ht="16.5" customHeight="1">
      <c r="A124" s="39"/>
      <c r="B124" s="40"/>
      <c r="C124" s="213" t="s">
        <v>307</v>
      </c>
      <c r="D124" s="213" t="s">
        <v>157</v>
      </c>
      <c r="E124" s="214" t="s">
        <v>954</v>
      </c>
      <c r="F124" s="215" t="s">
        <v>955</v>
      </c>
      <c r="G124" s="216" t="s">
        <v>760</v>
      </c>
      <c r="H124" s="217">
        <v>0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157</v>
      </c>
      <c r="AU124" s="224" t="s">
        <v>82</v>
      </c>
      <c r="AY124" s="18" t="s">
        <v>154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170</v>
      </c>
      <c r="BM124" s="224" t="s">
        <v>392</v>
      </c>
    </row>
    <row r="125" s="2" customFormat="1">
      <c r="A125" s="39"/>
      <c r="B125" s="40"/>
      <c r="C125" s="41"/>
      <c r="D125" s="226" t="s">
        <v>164</v>
      </c>
      <c r="E125" s="41"/>
      <c r="F125" s="227" t="s">
        <v>955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164</v>
      </c>
      <c r="AU125" s="18" t="s">
        <v>82</v>
      </c>
    </row>
    <row r="126" s="2" customFormat="1" ht="16.5" customHeight="1">
      <c r="A126" s="39"/>
      <c r="B126" s="40"/>
      <c r="C126" s="213" t="s">
        <v>315</v>
      </c>
      <c r="D126" s="213" t="s">
        <v>157</v>
      </c>
      <c r="E126" s="214" t="s">
        <v>956</v>
      </c>
      <c r="F126" s="215" t="s">
        <v>957</v>
      </c>
      <c r="G126" s="216" t="s">
        <v>760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170</v>
      </c>
      <c r="AT126" s="224" t="s">
        <v>157</v>
      </c>
      <c r="AU126" s="224" t="s">
        <v>82</v>
      </c>
      <c r="AY126" s="18" t="s">
        <v>154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170</v>
      </c>
      <c r="BM126" s="224" t="s">
        <v>407</v>
      </c>
    </row>
    <row r="127" s="2" customFormat="1">
      <c r="A127" s="39"/>
      <c r="B127" s="40"/>
      <c r="C127" s="41"/>
      <c r="D127" s="226" t="s">
        <v>164</v>
      </c>
      <c r="E127" s="41"/>
      <c r="F127" s="227" t="s">
        <v>957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82</v>
      </c>
    </row>
    <row r="128" s="12" customFormat="1" ht="25.92" customHeight="1">
      <c r="A128" s="12"/>
      <c r="B128" s="197"/>
      <c r="C128" s="198"/>
      <c r="D128" s="199" t="s">
        <v>71</v>
      </c>
      <c r="E128" s="200" t="s">
        <v>958</v>
      </c>
      <c r="F128" s="200" t="s">
        <v>958</v>
      </c>
      <c r="G128" s="198"/>
      <c r="H128" s="198"/>
      <c r="I128" s="201"/>
      <c r="J128" s="202">
        <f>BK128</f>
        <v>0</v>
      </c>
      <c r="K128" s="198"/>
      <c r="L128" s="203"/>
      <c r="M128" s="204"/>
      <c r="N128" s="205"/>
      <c r="O128" s="205"/>
      <c r="P128" s="206">
        <f>SUM(P129:P138)</f>
        <v>0</v>
      </c>
      <c r="Q128" s="205"/>
      <c r="R128" s="206">
        <f>SUM(R129:R138)</f>
        <v>0</v>
      </c>
      <c r="S128" s="205"/>
      <c r="T128" s="207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80</v>
      </c>
      <c r="AT128" s="209" t="s">
        <v>71</v>
      </c>
      <c r="AU128" s="209" t="s">
        <v>72</v>
      </c>
      <c r="AY128" s="208" t="s">
        <v>154</v>
      </c>
      <c r="BK128" s="210">
        <f>SUM(BK129:BK138)</f>
        <v>0</v>
      </c>
    </row>
    <row r="129" s="2" customFormat="1" ht="16.5" customHeight="1">
      <c r="A129" s="39"/>
      <c r="B129" s="40"/>
      <c r="C129" s="213" t="s">
        <v>8</v>
      </c>
      <c r="D129" s="213" t="s">
        <v>157</v>
      </c>
      <c r="E129" s="214" t="s">
        <v>959</v>
      </c>
      <c r="F129" s="215" t="s">
        <v>960</v>
      </c>
      <c r="G129" s="216" t="s">
        <v>760</v>
      </c>
      <c r="H129" s="217">
        <v>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170</v>
      </c>
      <c r="AT129" s="224" t="s">
        <v>157</v>
      </c>
      <c r="AU129" s="224" t="s">
        <v>80</v>
      </c>
      <c r="AY129" s="18" t="s">
        <v>154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170</v>
      </c>
      <c r="BM129" s="224" t="s">
        <v>419</v>
      </c>
    </row>
    <row r="130" s="2" customFormat="1">
      <c r="A130" s="39"/>
      <c r="B130" s="40"/>
      <c r="C130" s="41"/>
      <c r="D130" s="226" t="s">
        <v>164</v>
      </c>
      <c r="E130" s="41"/>
      <c r="F130" s="227" t="s">
        <v>960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164</v>
      </c>
      <c r="AU130" s="18" t="s">
        <v>80</v>
      </c>
    </row>
    <row r="131" s="2" customFormat="1" ht="16.5" customHeight="1">
      <c r="A131" s="39"/>
      <c r="B131" s="40"/>
      <c r="C131" s="213" t="s">
        <v>326</v>
      </c>
      <c r="D131" s="213" t="s">
        <v>157</v>
      </c>
      <c r="E131" s="214" t="s">
        <v>961</v>
      </c>
      <c r="F131" s="215" t="s">
        <v>962</v>
      </c>
      <c r="G131" s="216" t="s">
        <v>760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170</v>
      </c>
      <c r="AT131" s="224" t="s">
        <v>157</v>
      </c>
      <c r="AU131" s="224" t="s">
        <v>80</v>
      </c>
      <c r="AY131" s="18" t="s">
        <v>154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170</v>
      </c>
      <c r="BM131" s="224" t="s">
        <v>434</v>
      </c>
    </row>
    <row r="132" s="2" customFormat="1">
      <c r="A132" s="39"/>
      <c r="B132" s="40"/>
      <c r="C132" s="41"/>
      <c r="D132" s="226" t="s">
        <v>164</v>
      </c>
      <c r="E132" s="41"/>
      <c r="F132" s="227" t="s">
        <v>962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164</v>
      </c>
      <c r="AU132" s="18" t="s">
        <v>80</v>
      </c>
    </row>
    <row r="133" s="2" customFormat="1" ht="16.5" customHeight="1">
      <c r="A133" s="39"/>
      <c r="B133" s="40"/>
      <c r="C133" s="213" t="s">
        <v>330</v>
      </c>
      <c r="D133" s="213" t="s">
        <v>157</v>
      </c>
      <c r="E133" s="214" t="s">
        <v>963</v>
      </c>
      <c r="F133" s="215" t="s">
        <v>879</v>
      </c>
      <c r="G133" s="216" t="s">
        <v>760</v>
      </c>
      <c r="H133" s="217">
        <v>1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170</v>
      </c>
      <c r="AT133" s="224" t="s">
        <v>157</v>
      </c>
      <c r="AU133" s="224" t="s">
        <v>80</v>
      </c>
      <c r="AY133" s="18" t="s">
        <v>154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170</v>
      </c>
      <c r="BM133" s="224" t="s">
        <v>447</v>
      </c>
    </row>
    <row r="134" s="2" customFormat="1">
      <c r="A134" s="39"/>
      <c r="B134" s="40"/>
      <c r="C134" s="41"/>
      <c r="D134" s="226" t="s">
        <v>164</v>
      </c>
      <c r="E134" s="41"/>
      <c r="F134" s="227" t="s">
        <v>879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164</v>
      </c>
      <c r="AU134" s="18" t="s">
        <v>80</v>
      </c>
    </row>
    <row r="135" s="2" customFormat="1" ht="16.5" customHeight="1">
      <c r="A135" s="39"/>
      <c r="B135" s="40"/>
      <c r="C135" s="213" t="s">
        <v>336</v>
      </c>
      <c r="D135" s="213" t="s">
        <v>157</v>
      </c>
      <c r="E135" s="214" t="s">
        <v>964</v>
      </c>
      <c r="F135" s="215" t="s">
        <v>965</v>
      </c>
      <c r="G135" s="216" t="s">
        <v>760</v>
      </c>
      <c r="H135" s="217">
        <v>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170</v>
      </c>
      <c r="AT135" s="224" t="s">
        <v>157</v>
      </c>
      <c r="AU135" s="224" t="s">
        <v>80</v>
      </c>
      <c r="AY135" s="18" t="s">
        <v>154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170</v>
      </c>
      <c r="BM135" s="224" t="s">
        <v>461</v>
      </c>
    </row>
    <row r="136" s="2" customFormat="1">
      <c r="A136" s="39"/>
      <c r="B136" s="40"/>
      <c r="C136" s="41"/>
      <c r="D136" s="226" t="s">
        <v>164</v>
      </c>
      <c r="E136" s="41"/>
      <c r="F136" s="227" t="s">
        <v>965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80</v>
      </c>
    </row>
    <row r="137" s="2" customFormat="1" ht="16.5" customHeight="1">
      <c r="A137" s="39"/>
      <c r="B137" s="40"/>
      <c r="C137" s="213" t="s">
        <v>344</v>
      </c>
      <c r="D137" s="213" t="s">
        <v>157</v>
      </c>
      <c r="E137" s="214" t="s">
        <v>966</v>
      </c>
      <c r="F137" s="215" t="s">
        <v>967</v>
      </c>
      <c r="G137" s="216" t="s">
        <v>19</v>
      </c>
      <c r="H137" s="217">
        <v>0.040000000000000001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157</v>
      </c>
      <c r="AU137" s="224" t="s">
        <v>80</v>
      </c>
      <c r="AY137" s="18" t="s">
        <v>154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170</v>
      </c>
      <c r="BM137" s="224" t="s">
        <v>478</v>
      </c>
    </row>
    <row r="138" s="2" customFormat="1">
      <c r="A138" s="39"/>
      <c r="B138" s="40"/>
      <c r="C138" s="41"/>
      <c r="D138" s="226" t="s">
        <v>164</v>
      </c>
      <c r="E138" s="41"/>
      <c r="F138" s="227" t="s">
        <v>967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80</v>
      </c>
    </row>
    <row r="139" s="12" customFormat="1" ht="25.92" customHeight="1">
      <c r="A139" s="12"/>
      <c r="B139" s="197"/>
      <c r="C139" s="198"/>
      <c r="D139" s="199" t="s">
        <v>71</v>
      </c>
      <c r="E139" s="200" t="s">
        <v>151</v>
      </c>
      <c r="F139" s="200" t="s">
        <v>151</v>
      </c>
      <c r="G139" s="198"/>
      <c r="H139" s="198"/>
      <c r="I139" s="201"/>
      <c r="J139" s="202">
        <f>BK139</f>
        <v>0</v>
      </c>
      <c r="K139" s="198"/>
      <c r="L139" s="203"/>
      <c r="M139" s="204"/>
      <c r="N139" s="205"/>
      <c r="O139" s="205"/>
      <c r="P139" s="206">
        <f>SUM(P140:P145)</f>
        <v>0</v>
      </c>
      <c r="Q139" s="205"/>
      <c r="R139" s="206">
        <f>SUM(R140:R145)</f>
        <v>0</v>
      </c>
      <c r="S139" s="205"/>
      <c r="T139" s="207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153</v>
      </c>
      <c r="AT139" s="209" t="s">
        <v>71</v>
      </c>
      <c r="AU139" s="209" t="s">
        <v>72</v>
      </c>
      <c r="AY139" s="208" t="s">
        <v>154</v>
      </c>
      <c r="BK139" s="210">
        <f>SUM(BK140:BK145)</f>
        <v>0</v>
      </c>
    </row>
    <row r="140" s="2" customFormat="1" ht="16.5" customHeight="1">
      <c r="A140" s="39"/>
      <c r="B140" s="40"/>
      <c r="C140" s="213" t="s">
        <v>352</v>
      </c>
      <c r="D140" s="213" t="s">
        <v>157</v>
      </c>
      <c r="E140" s="214" t="s">
        <v>968</v>
      </c>
      <c r="F140" s="215" t="s">
        <v>969</v>
      </c>
      <c r="G140" s="216" t="s">
        <v>760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170</v>
      </c>
      <c r="AT140" s="224" t="s">
        <v>157</v>
      </c>
      <c r="AU140" s="224" t="s">
        <v>80</v>
      </c>
      <c r="AY140" s="18" t="s">
        <v>154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170</v>
      </c>
      <c r="BM140" s="224" t="s">
        <v>490</v>
      </c>
    </row>
    <row r="141" s="2" customFormat="1">
      <c r="A141" s="39"/>
      <c r="B141" s="40"/>
      <c r="C141" s="41"/>
      <c r="D141" s="226" t="s">
        <v>164</v>
      </c>
      <c r="E141" s="41"/>
      <c r="F141" s="227" t="s">
        <v>969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164</v>
      </c>
      <c r="AU141" s="18" t="s">
        <v>80</v>
      </c>
    </row>
    <row r="142" s="2" customFormat="1" ht="16.5" customHeight="1">
      <c r="A142" s="39"/>
      <c r="B142" s="40"/>
      <c r="C142" s="213" t="s">
        <v>7</v>
      </c>
      <c r="D142" s="213" t="s">
        <v>157</v>
      </c>
      <c r="E142" s="214" t="s">
        <v>970</v>
      </c>
      <c r="F142" s="215" t="s">
        <v>894</v>
      </c>
      <c r="G142" s="216" t="s">
        <v>160</v>
      </c>
      <c r="H142" s="217">
        <v>1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170</v>
      </c>
      <c r="AT142" s="224" t="s">
        <v>157</v>
      </c>
      <c r="AU142" s="224" t="s">
        <v>80</v>
      </c>
      <c r="AY142" s="18" t="s">
        <v>154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170</v>
      </c>
      <c r="BM142" s="224" t="s">
        <v>504</v>
      </c>
    </row>
    <row r="143" s="2" customFormat="1">
      <c r="A143" s="39"/>
      <c r="B143" s="40"/>
      <c r="C143" s="41"/>
      <c r="D143" s="226" t="s">
        <v>164</v>
      </c>
      <c r="E143" s="41"/>
      <c r="F143" s="227" t="s">
        <v>894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164</v>
      </c>
      <c r="AU143" s="18" t="s">
        <v>80</v>
      </c>
    </row>
    <row r="144" s="2" customFormat="1" ht="16.5" customHeight="1">
      <c r="A144" s="39"/>
      <c r="B144" s="40"/>
      <c r="C144" s="213" t="s">
        <v>365</v>
      </c>
      <c r="D144" s="213" t="s">
        <v>157</v>
      </c>
      <c r="E144" s="214" t="s">
        <v>971</v>
      </c>
      <c r="F144" s="215" t="s">
        <v>897</v>
      </c>
      <c r="G144" s="216" t="s">
        <v>160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170</v>
      </c>
      <c r="AT144" s="224" t="s">
        <v>157</v>
      </c>
      <c r="AU144" s="224" t="s">
        <v>80</v>
      </c>
      <c r="AY144" s="18" t="s">
        <v>154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170</v>
      </c>
      <c r="BM144" s="224" t="s">
        <v>517</v>
      </c>
    </row>
    <row r="145" s="2" customFormat="1">
      <c r="A145" s="39"/>
      <c r="B145" s="40"/>
      <c r="C145" s="41"/>
      <c r="D145" s="226" t="s">
        <v>164</v>
      </c>
      <c r="E145" s="41"/>
      <c r="F145" s="227" t="s">
        <v>897</v>
      </c>
      <c r="G145" s="41"/>
      <c r="H145" s="41"/>
      <c r="I145" s="228"/>
      <c r="J145" s="41"/>
      <c r="K145" s="41"/>
      <c r="L145" s="45"/>
      <c r="M145" s="265"/>
      <c r="N145" s="266"/>
      <c r="O145" s="267"/>
      <c r="P145" s="267"/>
      <c r="Q145" s="267"/>
      <c r="R145" s="267"/>
      <c r="S145" s="267"/>
      <c r="T145" s="268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80</v>
      </c>
    </row>
    <row r="146" s="2" customFormat="1" ht="6.96" customHeight="1">
      <c r="A146" s="39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3ysbVfxfKhsf5DX7c6CYr1GTYWS44iXDrksraoJ9FNzqecC5yFw2j7XG7BAc+Bk3b/pqnpZ1RKPYrF2hYLEsEA==" hashValue="enlbPTUv9eenloK+EizHdHDIDpddewAzEyH/DAjijuRzQRgfoNhxqxAAAWu1U1qzKfg4vJLnTY8Gqui48ywScA==" algorithmName="SHA-512" password="CC35"/>
  <autoFilter ref="C92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899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972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ROUND((SUM(BE89:BE123)),  2)</f>
        <v>0</v>
      </c>
      <c r="G35" s="39"/>
      <c r="H35" s="39"/>
      <c r="I35" s="158">
        <v>0.20999999999999999</v>
      </c>
      <c r="J35" s="157">
        <f>ROUND(((SUM(BE89:BE123))*I35),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ROUND((SUM(BF89:BF123)),  2)</f>
        <v>0</v>
      </c>
      <c r="G36" s="39"/>
      <c r="H36" s="39"/>
      <c r="I36" s="158">
        <v>0.14999999999999999</v>
      </c>
      <c r="J36" s="157">
        <f>ROUND(((SUM(BF89:BF123))*I36),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003-EKV - Slaboproud - Elektronická kontrola vstupu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973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974</v>
      </c>
      <c r="E65" s="178"/>
      <c r="F65" s="178"/>
      <c r="G65" s="178"/>
      <c r="H65" s="178"/>
      <c r="I65" s="178"/>
      <c r="J65" s="179">
        <f>J103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975</v>
      </c>
      <c r="E66" s="178"/>
      <c r="F66" s="178"/>
      <c r="G66" s="178"/>
      <c r="H66" s="178"/>
      <c r="I66" s="178"/>
      <c r="J66" s="179">
        <f>J108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750</v>
      </c>
      <c r="E67" s="178"/>
      <c r="F67" s="178"/>
      <c r="G67" s="178"/>
      <c r="H67" s="178"/>
      <c r="I67" s="178"/>
      <c r="J67" s="179">
        <f>J117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PCHO PRO UMÍSTĚNÍ ARCHÍVU V 1.P.P.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899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003-EKV - Slaboproud - Elektronická kontrola vstupu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23. 2. 2022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Nemocnice ve Frýdku - 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139</v>
      </c>
      <c r="D88" s="189" t="s">
        <v>57</v>
      </c>
      <c r="E88" s="189" t="s">
        <v>53</v>
      </c>
      <c r="F88" s="189" t="s">
        <v>54</v>
      </c>
      <c r="G88" s="189" t="s">
        <v>140</v>
      </c>
      <c r="H88" s="189" t="s">
        <v>141</v>
      </c>
      <c r="I88" s="189" t="s">
        <v>142</v>
      </c>
      <c r="J88" s="189" t="s">
        <v>131</v>
      </c>
      <c r="K88" s="190" t="s">
        <v>143</v>
      </c>
      <c r="L88" s="191"/>
      <c r="M88" s="93" t="s">
        <v>19</v>
      </c>
      <c r="N88" s="94" t="s">
        <v>42</v>
      </c>
      <c r="O88" s="94" t="s">
        <v>144</v>
      </c>
      <c r="P88" s="94" t="s">
        <v>145</v>
      </c>
      <c r="Q88" s="94" t="s">
        <v>146</v>
      </c>
      <c r="R88" s="94" t="s">
        <v>147</v>
      </c>
      <c r="S88" s="94" t="s">
        <v>148</v>
      </c>
      <c r="T88" s="95" t="s">
        <v>149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150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P90+P103+P108+P117</f>
        <v>0</v>
      </c>
      <c r="Q89" s="97"/>
      <c r="R89" s="194">
        <f>R90+R103+R108+R117</f>
        <v>0</v>
      </c>
      <c r="S89" s="97"/>
      <c r="T89" s="195">
        <f>T90+T103+T108+T117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132</v>
      </c>
      <c r="BK89" s="196">
        <f>BK90+BK103+BK108+BK117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976</v>
      </c>
      <c r="F90" s="200" t="s">
        <v>976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SUM(P91:P102)</f>
        <v>0</v>
      </c>
      <c r="Q90" s="205"/>
      <c r="R90" s="206">
        <f>SUM(R91:R102)</f>
        <v>0</v>
      </c>
      <c r="S90" s="205"/>
      <c r="T90" s="207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154</v>
      </c>
      <c r="BK90" s="210">
        <f>SUM(BK91:BK102)</f>
        <v>0</v>
      </c>
    </row>
    <row r="91" s="2" customFormat="1" ht="37.8" customHeight="1">
      <c r="A91" s="39"/>
      <c r="B91" s="40"/>
      <c r="C91" s="213" t="s">
        <v>80</v>
      </c>
      <c r="D91" s="213" t="s">
        <v>157</v>
      </c>
      <c r="E91" s="214" t="s">
        <v>977</v>
      </c>
      <c r="F91" s="215" t="s">
        <v>978</v>
      </c>
      <c r="G91" s="216" t="s">
        <v>760</v>
      </c>
      <c r="H91" s="217">
        <v>1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157</v>
      </c>
      <c r="AU91" s="224" t="s">
        <v>80</v>
      </c>
      <c r="AY91" s="18" t="s">
        <v>154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170</v>
      </c>
      <c r="BM91" s="224" t="s">
        <v>82</v>
      </c>
    </row>
    <row r="92" s="2" customFormat="1">
      <c r="A92" s="39"/>
      <c r="B92" s="40"/>
      <c r="C92" s="41"/>
      <c r="D92" s="226" t="s">
        <v>164</v>
      </c>
      <c r="E92" s="41"/>
      <c r="F92" s="227" t="s">
        <v>978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164</v>
      </c>
      <c r="AU92" s="18" t="s">
        <v>80</v>
      </c>
    </row>
    <row r="93" s="2" customFormat="1" ht="16.5" customHeight="1">
      <c r="A93" s="39"/>
      <c r="B93" s="40"/>
      <c r="C93" s="213" t="s">
        <v>82</v>
      </c>
      <c r="D93" s="213" t="s">
        <v>157</v>
      </c>
      <c r="E93" s="214" t="s">
        <v>979</v>
      </c>
      <c r="F93" s="215" t="s">
        <v>980</v>
      </c>
      <c r="G93" s="216" t="s">
        <v>760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157</v>
      </c>
      <c r="AU93" s="224" t="s">
        <v>80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170</v>
      </c>
      <c r="BM93" s="224" t="s">
        <v>170</v>
      </c>
    </row>
    <row r="94" s="2" customFormat="1">
      <c r="A94" s="39"/>
      <c r="B94" s="40"/>
      <c r="C94" s="41"/>
      <c r="D94" s="226" t="s">
        <v>164</v>
      </c>
      <c r="E94" s="41"/>
      <c r="F94" s="227" t="s">
        <v>980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80</v>
      </c>
    </row>
    <row r="95" s="2" customFormat="1" ht="16.5" customHeight="1">
      <c r="A95" s="39"/>
      <c r="B95" s="40"/>
      <c r="C95" s="213" t="s">
        <v>177</v>
      </c>
      <c r="D95" s="213" t="s">
        <v>157</v>
      </c>
      <c r="E95" s="214" t="s">
        <v>981</v>
      </c>
      <c r="F95" s="215" t="s">
        <v>982</v>
      </c>
      <c r="G95" s="216" t="s">
        <v>160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157</v>
      </c>
      <c r="AU95" s="224" t="s">
        <v>80</v>
      </c>
      <c r="AY95" s="18" t="s">
        <v>154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170</v>
      </c>
      <c r="BM95" s="224" t="s">
        <v>194</v>
      </c>
    </row>
    <row r="96" s="2" customFormat="1">
      <c r="A96" s="39"/>
      <c r="B96" s="40"/>
      <c r="C96" s="41"/>
      <c r="D96" s="226" t="s">
        <v>164</v>
      </c>
      <c r="E96" s="41"/>
      <c r="F96" s="227" t="s">
        <v>982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80</v>
      </c>
    </row>
    <row r="97" s="2" customFormat="1" ht="16.5" customHeight="1">
      <c r="A97" s="39"/>
      <c r="B97" s="40"/>
      <c r="C97" s="213" t="s">
        <v>170</v>
      </c>
      <c r="D97" s="213" t="s">
        <v>157</v>
      </c>
      <c r="E97" s="214" t="s">
        <v>983</v>
      </c>
      <c r="F97" s="215" t="s">
        <v>984</v>
      </c>
      <c r="G97" s="216" t="s">
        <v>160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157</v>
      </c>
      <c r="AU97" s="224" t="s">
        <v>80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170</v>
      </c>
      <c r="BM97" s="224" t="s">
        <v>204</v>
      </c>
    </row>
    <row r="98" s="2" customFormat="1">
      <c r="A98" s="39"/>
      <c r="B98" s="40"/>
      <c r="C98" s="41"/>
      <c r="D98" s="226" t="s">
        <v>164</v>
      </c>
      <c r="E98" s="41"/>
      <c r="F98" s="227" t="s">
        <v>984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80</v>
      </c>
    </row>
    <row r="99" s="2" customFormat="1" ht="16.5" customHeight="1">
      <c r="A99" s="39"/>
      <c r="B99" s="40"/>
      <c r="C99" s="213" t="s">
        <v>153</v>
      </c>
      <c r="D99" s="213" t="s">
        <v>157</v>
      </c>
      <c r="E99" s="214" t="s">
        <v>985</v>
      </c>
      <c r="F99" s="215" t="s">
        <v>986</v>
      </c>
      <c r="G99" s="216" t="s">
        <v>760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157</v>
      </c>
      <c r="AU99" s="224" t="s">
        <v>80</v>
      </c>
      <c r="AY99" s="18" t="s">
        <v>154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170</v>
      </c>
      <c r="BM99" s="224" t="s">
        <v>286</v>
      </c>
    </row>
    <row r="100" s="2" customFormat="1">
      <c r="A100" s="39"/>
      <c r="B100" s="40"/>
      <c r="C100" s="41"/>
      <c r="D100" s="226" t="s">
        <v>164</v>
      </c>
      <c r="E100" s="41"/>
      <c r="F100" s="227" t="s">
        <v>986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80</v>
      </c>
    </row>
    <row r="101" s="2" customFormat="1" ht="16.5" customHeight="1">
      <c r="A101" s="39"/>
      <c r="B101" s="40"/>
      <c r="C101" s="213" t="s">
        <v>194</v>
      </c>
      <c r="D101" s="213" t="s">
        <v>157</v>
      </c>
      <c r="E101" s="214" t="s">
        <v>987</v>
      </c>
      <c r="F101" s="215" t="s">
        <v>988</v>
      </c>
      <c r="G101" s="216" t="s">
        <v>760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157</v>
      </c>
      <c r="AU101" s="224" t="s">
        <v>80</v>
      </c>
      <c r="AY101" s="18" t="s">
        <v>154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170</v>
      </c>
      <c r="BM101" s="224" t="s">
        <v>300</v>
      </c>
    </row>
    <row r="102" s="2" customFormat="1">
      <c r="A102" s="39"/>
      <c r="B102" s="40"/>
      <c r="C102" s="41"/>
      <c r="D102" s="226" t="s">
        <v>164</v>
      </c>
      <c r="E102" s="41"/>
      <c r="F102" s="227" t="s">
        <v>988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80</v>
      </c>
    </row>
    <row r="103" s="12" customFormat="1" ht="25.92" customHeight="1">
      <c r="A103" s="12"/>
      <c r="B103" s="197"/>
      <c r="C103" s="198"/>
      <c r="D103" s="199" t="s">
        <v>71</v>
      </c>
      <c r="E103" s="200" t="s">
        <v>989</v>
      </c>
      <c r="F103" s="200" t="s">
        <v>989</v>
      </c>
      <c r="G103" s="198"/>
      <c r="H103" s="198"/>
      <c r="I103" s="201"/>
      <c r="J103" s="202">
        <f>BK103</f>
        <v>0</v>
      </c>
      <c r="K103" s="198"/>
      <c r="L103" s="203"/>
      <c r="M103" s="204"/>
      <c r="N103" s="205"/>
      <c r="O103" s="205"/>
      <c r="P103" s="206">
        <f>SUM(P104:P107)</f>
        <v>0</v>
      </c>
      <c r="Q103" s="205"/>
      <c r="R103" s="206">
        <f>SUM(R104:R107)</f>
        <v>0</v>
      </c>
      <c r="S103" s="205"/>
      <c r="T103" s="207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80</v>
      </c>
      <c r="AT103" s="209" t="s">
        <v>71</v>
      </c>
      <c r="AU103" s="209" t="s">
        <v>72</v>
      </c>
      <c r="AY103" s="208" t="s">
        <v>154</v>
      </c>
      <c r="BK103" s="210">
        <f>SUM(BK104:BK107)</f>
        <v>0</v>
      </c>
    </row>
    <row r="104" s="2" customFormat="1" ht="16.5" customHeight="1">
      <c r="A104" s="39"/>
      <c r="B104" s="40"/>
      <c r="C104" s="213" t="s">
        <v>199</v>
      </c>
      <c r="D104" s="213" t="s">
        <v>157</v>
      </c>
      <c r="E104" s="214" t="s">
        <v>990</v>
      </c>
      <c r="F104" s="215" t="s">
        <v>991</v>
      </c>
      <c r="G104" s="216" t="s">
        <v>402</v>
      </c>
      <c r="H104" s="217">
        <v>20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157</v>
      </c>
      <c r="AU104" s="224" t="s">
        <v>80</v>
      </c>
      <c r="AY104" s="18" t="s">
        <v>154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170</v>
      </c>
      <c r="BM104" s="224" t="s">
        <v>315</v>
      </c>
    </row>
    <row r="105" s="2" customFormat="1">
      <c r="A105" s="39"/>
      <c r="B105" s="40"/>
      <c r="C105" s="41"/>
      <c r="D105" s="226" t="s">
        <v>164</v>
      </c>
      <c r="E105" s="41"/>
      <c r="F105" s="227" t="s">
        <v>991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164</v>
      </c>
      <c r="AU105" s="18" t="s">
        <v>80</v>
      </c>
    </row>
    <row r="106" s="2" customFormat="1" ht="16.5" customHeight="1">
      <c r="A106" s="39"/>
      <c r="B106" s="40"/>
      <c r="C106" s="213" t="s">
        <v>204</v>
      </c>
      <c r="D106" s="213" t="s">
        <v>157</v>
      </c>
      <c r="E106" s="214" t="s">
        <v>992</v>
      </c>
      <c r="F106" s="215" t="s">
        <v>993</v>
      </c>
      <c r="G106" s="216" t="s">
        <v>402</v>
      </c>
      <c r="H106" s="217">
        <v>20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157</v>
      </c>
      <c r="AU106" s="224" t="s">
        <v>80</v>
      </c>
      <c r="AY106" s="18" t="s">
        <v>154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170</v>
      </c>
      <c r="BM106" s="224" t="s">
        <v>326</v>
      </c>
    </row>
    <row r="107" s="2" customFormat="1">
      <c r="A107" s="39"/>
      <c r="B107" s="40"/>
      <c r="C107" s="41"/>
      <c r="D107" s="226" t="s">
        <v>164</v>
      </c>
      <c r="E107" s="41"/>
      <c r="F107" s="227" t="s">
        <v>993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164</v>
      </c>
      <c r="AU107" s="18" t="s">
        <v>80</v>
      </c>
    </row>
    <row r="108" s="12" customFormat="1" ht="25.92" customHeight="1">
      <c r="A108" s="12"/>
      <c r="B108" s="197"/>
      <c r="C108" s="198"/>
      <c r="D108" s="199" t="s">
        <v>71</v>
      </c>
      <c r="E108" s="200" t="s">
        <v>994</v>
      </c>
      <c r="F108" s="200" t="s">
        <v>994</v>
      </c>
      <c r="G108" s="198"/>
      <c r="H108" s="198"/>
      <c r="I108" s="201"/>
      <c r="J108" s="202">
        <f>BK108</f>
        <v>0</v>
      </c>
      <c r="K108" s="198"/>
      <c r="L108" s="203"/>
      <c r="M108" s="204"/>
      <c r="N108" s="205"/>
      <c r="O108" s="205"/>
      <c r="P108" s="206">
        <f>SUM(P109:P116)</f>
        <v>0</v>
      </c>
      <c r="Q108" s="205"/>
      <c r="R108" s="206">
        <f>SUM(R109:R116)</f>
        <v>0</v>
      </c>
      <c r="S108" s="205"/>
      <c r="T108" s="207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80</v>
      </c>
      <c r="AT108" s="209" t="s">
        <v>71</v>
      </c>
      <c r="AU108" s="209" t="s">
        <v>72</v>
      </c>
      <c r="AY108" s="208" t="s">
        <v>154</v>
      </c>
      <c r="BK108" s="210">
        <f>SUM(BK109:BK116)</f>
        <v>0</v>
      </c>
    </row>
    <row r="109" s="2" customFormat="1" ht="16.5" customHeight="1">
      <c r="A109" s="39"/>
      <c r="B109" s="40"/>
      <c r="C109" s="213" t="s">
        <v>212</v>
      </c>
      <c r="D109" s="213" t="s">
        <v>157</v>
      </c>
      <c r="E109" s="214" t="s">
        <v>995</v>
      </c>
      <c r="F109" s="215" t="s">
        <v>960</v>
      </c>
      <c r="G109" s="216" t="s">
        <v>760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157</v>
      </c>
      <c r="AU109" s="224" t="s">
        <v>80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170</v>
      </c>
      <c r="BM109" s="224" t="s">
        <v>336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960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80</v>
      </c>
    </row>
    <row r="111" s="2" customFormat="1" ht="16.5" customHeight="1">
      <c r="A111" s="39"/>
      <c r="B111" s="40"/>
      <c r="C111" s="213" t="s">
        <v>286</v>
      </c>
      <c r="D111" s="213" t="s">
        <v>157</v>
      </c>
      <c r="E111" s="214" t="s">
        <v>996</v>
      </c>
      <c r="F111" s="215" t="s">
        <v>997</v>
      </c>
      <c r="G111" s="216" t="s">
        <v>760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157</v>
      </c>
      <c r="AU111" s="224" t="s">
        <v>80</v>
      </c>
      <c r="AY111" s="18" t="s">
        <v>154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170</v>
      </c>
      <c r="BM111" s="224" t="s">
        <v>352</v>
      </c>
    </row>
    <row r="112" s="2" customFormat="1">
      <c r="A112" s="39"/>
      <c r="B112" s="40"/>
      <c r="C112" s="41"/>
      <c r="D112" s="226" t="s">
        <v>164</v>
      </c>
      <c r="E112" s="41"/>
      <c r="F112" s="227" t="s">
        <v>962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80</v>
      </c>
    </row>
    <row r="113" s="2" customFormat="1" ht="16.5" customHeight="1">
      <c r="A113" s="39"/>
      <c r="B113" s="40"/>
      <c r="C113" s="213" t="s">
        <v>294</v>
      </c>
      <c r="D113" s="213" t="s">
        <v>157</v>
      </c>
      <c r="E113" s="214" t="s">
        <v>998</v>
      </c>
      <c r="F113" s="215" t="s">
        <v>879</v>
      </c>
      <c r="G113" s="216" t="s">
        <v>760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157</v>
      </c>
      <c r="AU113" s="224" t="s">
        <v>80</v>
      </c>
      <c r="AY113" s="18" t="s">
        <v>154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170</v>
      </c>
      <c r="BM113" s="224" t="s">
        <v>365</v>
      </c>
    </row>
    <row r="114" s="2" customFormat="1">
      <c r="A114" s="39"/>
      <c r="B114" s="40"/>
      <c r="C114" s="41"/>
      <c r="D114" s="226" t="s">
        <v>164</v>
      </c>
      <c r="E114" s="41"/>
      <c r="F114" s="227" t="s">
        <v>879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80</v>
      </c>
    </row>
    <row r="115" s="2" customFormat="1" ht="16.5" customHeight="1">
      <c r="A115" s="39"/>
      <c r="B115" s="40"/>
      <c r="C115" s="213" t="s">
        <v>300</v>
      </c>
      <c r="D115" s="213" t="s">
        <v>157</v>
      </c>
      <c r="E115" s="214" t="s">
        <v>999</v>
      </c>
      <c r="F115" s="215" t="s">
        <v>967</v>
      </c>
      <c r="G115" s="216" t="s">
        <v>19</v>
      </c>
      <c r="H115" s="217">
        <v>0.040000000000000001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157</v>
      </c>
      <c r="AU115" s="224" t="s">
        <v>80</v>
      </c>
      <c r="AY115" s="18" t="s">
        <v>154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170</v>
      </c>
      <c r="BM115" s="224" t="s">
        <v>377</v>
      </c>
    </row>
    <row r="116" s="2" customFormat="1">
      <c r="A116" s="39"/>
      <c r="B116" s="40"/>
      <c r="C116" s="41"/>
      <c r="D116" s="226" t="s">
        <v>164</v>
      </c>
      <c r="E116" s="41"/>
      <c r="F116" s="227" t="s">
        <v>967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80</v>
      </c>
    </row>
    <row r="117" s="12" customFormat="1" ht="25.92" customHeight="1">
      <c r="A117" s="12"/>
      <c r="B117" s="197"/>
      <c r="C117" s="198"/>
      <c r="D117" s="199" t="s">
        <v>71</v>
      </c>
      <c r="E117" s="200" t="s">
        <v>151</v>
      </c>
      <c r="F117" s="200" t="s">
        <v>151</v>
      </c>
      <c r="G117" s="198"/>
      <c r="H117" s="198"/>
      <c r="I117" s="201"/>
      <c r="J117" s="202">
        <f>BK117</f>
        <v>0</v>
      </c>
      <c r="K117" s="198"/>
      <c r="L117" s="203"/>
      <c r="M117" s="204"/>
      <c r="N117" s="205"/>
      <c r="O117" s="205"/>
      <c r="P117" s="206">
        <f>SUM(P118:P123)</f>
        <v>0</v>
      </c>
      <c r="Q117" s="205"/>
      <c r="R117" s="206">
        <f>SUM(R118:R123)</f>
        <v>0</v>
      </c>
      <c r="S117" s="205"/>
      <c r="T117" s="207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153</v>
      </c>
      <c r="AT117" s="209" t="s">
        <v>71</v>
      </c>
      <c r="AU117" s="209" t="s">
        <v>72</v>
      </c>
      <c r="AY117" s="208" t="s">
        <v>154</v>
      </c>
      <c r="BK117" s="210">
        <f>SUM(BK118:BK123)</f>
        <v>0</v>
      </c>
    </row>
    <row r="118" s="2" customFormat="1" ht="16.5" customHeight="1">
      <c r="A118" s="39"/>
      <c r="B118" s="40"/>
      <c r="C118" s="213" t="s">
        <v>307</v>
      </c>
      <c r="D118" s="213" t="s">
        <v>157</v>
      </c>
      <c r="E118" s="214" t="s">
        <v>1000</v>
      </c>
      <c r="F118" s="215" t="s">
        <v>969</v>
      </c>
      <c r="G118" s="216" t="s">
        <v>760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157</v>
      </c>
      <c r="AU118" s="224" t="s">
        <v>80</v>
      </c>
      <c r="AY118" s="18" t="s">
        <v>154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170</v>
      </c>
      <c r="BM118" s="224" t="s">
        <v>392</v>
      </c>
    </row>
    <row r="119" s="2" customFormat="1">
      <c r="A119" s="39"/>
      <c r="B119" s="40"/>
      <c r="C119" s="41"/>
      <c r="D119" s="226" t="s">
        <v>164</v>
      </c>
      <c r="E119" s="41"/>
      <c r="F119" s="227" t="s">
        <v>969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164</v>
      </c>
      <c r="AU119" s="18" t="s">
        <v>80</v>
      </c>
    </row>
    <row r="120" s="2" customFormat="1" ht="16.5" customHeight="1">
      <c r="A120" s="39"/>
      <c r="B120" s="40"/>
      <c r="C120" s="213" t="s">
        <v>315</v>
      </c>
      <c r="D120" s="213" t="s">
        <v>157</v>
      </c>
      <c r="E120" s="214" t="s">
        <v>1001</v>
      </c>
      <c r="F120" s="215" t="s">
        <v>894</v>
      </c>
      <c r="G120" s="216" t="s">
        <v>160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157</v>
      </c>
      <c r="AU120" s="224" t="s">
        <v>80</v>
      </c>
      <c r="AY120" s="18" t="s">
        <v>154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170</v>
      </c>
      <c r="BM120" s="224" t="s">
        <v>407</v>
      </c>
    </row>
    <row r="121" s="2" customFormat="1">
      <c r="A121" s="39"/>
      <c r="B121" s="40"/>
      <c r="C121" s="41"/>
      <c r="D121" s="226" t="s">
        <v>164</v>
      </c>
      <c r="E121" s="41"/>
      <c r="F121" s="227" t="s">
        <v>894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80</v>
      </c>
    </row>
    <row r="122" s="2" customFormat="1" ht="16.5" customHeight="1">
      <c r="A122" s="39"/>
      <c r="B122" s="40"/>
      <c r="C122" s="213" t="s">
        <v>8</v>
      </c>
      <c r="D122" s="213" t="s">
        <v>157</v>
      </c>
      <c r="E122" s="214" t="s">
        <v>1002</v>
      </c>
      <c r="F122" s="215" t="s">
        <v>897</v>
      </c>
      <c r="G122" s="216" t="s">
        <v>160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80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419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897</v>
      </c>
      <c r="G123" s="41"/>
      <c r="H123" s="41"/>
      <c r="I123" s="228"/>
      <c r="J123" s="41"/>
      <c r="K123" s="41"/>
      <c r="L123" s="45"/>
      <c r="M123" s="265"/>
      <c r="N123" s="266"/>
      <c r="O123" s="267"/>
      <c r="P123" s="267"/>
      <c r="Q123" s="267"/>
      <c r="R123" s="267"/>
      <c r="S123" s="267"/>
      <c r="T123" s="268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80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cnsUUjYzWuIC6kZ6ToJA603LX5ehUZSh2CrBB/sJeUCmkjqZryImwQvHYO6pjp0h0H7HrEPFEZijfwJjYCJf+g==" hashValue="CBfoT/tKxWOS0fhPqRY6G887N36C6uJHNGqVUN4uRWNGh1FLUpzI2z+UCKyczJIicXNmE86x//jGtNpCMzGEhA==" algorithmName="SHA-512" password="CC35"/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899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1003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ROUND((SUM(BE89:BE117)),  2)</f>
        <v>0</v>
      </c>
      <c r="G35" s="39"/>
      <c r="H35" s="39"/>
      <c r="I35" s="158">
        <v>0.20999999999999999</v>
      </c>
      <c r="J35" s="157">
        <f>ROUND(((SUM(BE89:BE117))*I35),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ROUND((SUM(BF89:BF117)),  2)</f>
        <v>0</v>
      </c>
      <c r="G36" s="39"/>
      <c r="H36" s="39"/>
      <c r="I36" s="158">
        <v>0.14999999999999999</v>
      </c>
      <c r="J36" s="157">
        <f>ROUND(((SUM(BF89:BF117))*I36),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003-EVR - Slaboproud - Evakuační rozhlas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1004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1005</v>
      </c>
      <c r="E65" s="178"/>
      <c r="F65" s="178"/>
      <c r="G65" s="178"/>
      <c r="H65" s="178"/>
      <c r="I65" s="178"/>
      <c r="J65" s="179">
        <f>J93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908</v>
      </c>
      <c r="E66" s="178"/>
      <c r="F66" s="178"/>
      <c r="G66" s="178"/>
      <c r="H66" s="178"/>
      <c r="I66" s="178"/>
      <c r="J66" s="179">
        <f>J96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750</v>
      </c>
      <c r="E67" s="178"/>
      <c r="F67" s="178"/>
      <c r="G67" s="178"/>
      <c r="H67" s="178"/>
      <c r="I67" s="178"/>
      <c r="J67" s="179">
        <f>J109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PCHO PRO UMÍSTĚNÍ ARCHÍVU V 1.P.P.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899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003-EVR - Slaboproud - Evakuační rozhlas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23. 2. 2022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Nemocnice ve Frýdku - 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139</v>
      </c>
      <c r="D88" s="189" t="s">
        <v>57</v>
      </c>
      <c r="E88" s="189" t="s">
        <v>53</v>
      </c>
      <c r="F88" s="189" t="s">
        <v>54</v>
      </c>
      <c r="G88" s="189" t="s">
        <v>140</v>
      </c>
      <c r="H88" s="189" t="s">
        <v>141</v>
      </c>
      <c r="I88" s="189" t="s">
        <v>142</v>
      </c>
      <c r="J88" s="189" t="s">
        <v>131</v>
      </c>
      <c r="K88" s="190" t="s">
        <v>143</v>
      </c>
      <c r="L88" s="191"/>
      <c r="M88" s="93" t="s">
        <v>19</v>
      </c>
      <c r="N88" s="94" t="s">
        <v>42</v>
      </c>
      <c r="O88" s="94" t="s">
        <v>144</v>
      </c>
      <c r="P88" s="94" t="s">
        <v>145</v>
      </c>
      <c r="Q88" s="94" t="s">
        <v>146</v>
      </c>
      <c r="R88" s="94" t="s">
        <v>147</v>
      </c>
      <c r="S88" s="94" t="s">
        <v>148</v>
      </c>
      <c r="T88" s="95" t="s">
        <v>149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150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P90+P93+P96+P109</f>
        <v>0</v>
      </c>
      <c r="Q89" s="97"/>
      <c r="R89" s="194">
        <f>R90+R93+R96+R109</f>
        <v>0</v>
      </c>
      <c r="S89" s="97"/>
      <c r="T89" s="195">
        <f>T90+T93+T96+T109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132</v>
      </c>
      <c r="BK89" s="196">
        <f>BK90+BK93+BK96+BK109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1006</v>
      </c>
      <c r="F90" s="200" t="s">
        <v>1006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SUM(P91:P92)</f>
        <v>0</v>
      </c>
      <c r="Q90" s="205"/>
      <c r="R90" s="206">
        <f>SUM(R91:R92)</f>
        <v>0</v>
      </c>
      <c r="S90" s="205"/>
      <c r="T90" s="207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154</v>
      </c>
      <c r="BK90" s="210">
        <f>SUM(BK91:BK92)</f>
        <v>0</v>
      </c>
    </row>
    <row r="91" s="2" customFormat="1" ht="16.5" customHeight="1">
      <c r="A91" s="39"/>
      <c r="B91" s="40"/>
      <c r="C91" s="213" t="s">
        <v>80</v>
      </c>
      <c r="D91" s="213" t="s">
        <v>157</v>
      </c>
      <c r="E91" s="214" t="s">
        <v>1007</v>
      </c>
      <c r="F91" s="215" t="s">
        <v>1008</v>
      </c>
      <c r="G91" s="216" t="s">
        <v>760</v>
      </c>
      <c r="H91" s="217">
        <v>2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157</v>
      </c>
      <c r="AU91" s="224" t="s">
        <v>80</v>
      </c>
      <c r="AY91" s="18" t="s">
        <v>154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170</v>
      </c>
      <c r="BM91" s="224" t="s">
        <v>82</v>
      </c>
    </row>
    <row r="92" s="2" customFormat="1">
      <c r="A92" s="39"/>
      <c r="B92" s="40"/>
      <c r="C92" s="41"/>
      <c r="D92" s="226" t="s">
        <v>164</v>
      </c>
      <c r="E92" s="41"/>
      <c r="F92" s="227" t="s">
        <v>1008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164</v>
      </c>
      <c r="AU92" s="18" t="s">
        <v>80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910</v>
      </c>
      <c r="F93" s="200" t="s">
        <v>910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SUM(P94:P95)</f>
        <v>0</v>
      </c>
      <c r="Q93" s="205"/>
      <c r="R93" s="206">
        <f>SUM(R94:R95)</f>
        <v>0</v>
      </c>
      <c r="S93" s="205"/>
      <c r="T93" s="207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72</v>
      </c>
      <c r="AY93" s="208" t="s">
        <v>154</v>
      </c>
      <c r="BK93" s="210">
        <f>SUM(BK94:BK95)</f>
        <v>0</v>
      </c>
    </row>
    <row r="94" s="2" customFormat="1" ht="16.5" customHeight="1">
      <c r="A94" s="39"/>
      <c r="B94" s="40"/>
      <c r="C94" s="213" t="s">
        <v>82</v>
      </c>
      <c r="D94" s="213" t="s">
        <v>157</v>
      </c>
      <c r="E94" s="214" t="s">
        <v>1009</v>
      </c>
      <c r="F94" s="215" t="s">
        <v>1010</v>
      </c>
      <c r="G94" s="216" t="s">
        <v>402</v>
      </c>
      <c r="H94" s="217">
        <v>28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157</v>
      </c>
      <c r="AU94" s="224" t="s">
        <v>80</v>
      </c>
      <c r="AY94" s="18" t="s">
        <v>154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170</v>
      </c>
      <c r="BM94" s="224" t="s">
        <v>170</v>
      </c>
    </row>
    <row r="95" s="2" customFormat="1">
      <c r="A95" s="39"/>
      <c r="B95" s="40"/>
      <c r="C95" s="41"/>
      <c r="D95" s="226" t="s">
        <v>164</v>
      </c>
      <c r="E95" s="41"/>
      <c r="F95" s="227" t="s">
        <v>1010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164</v>
      </c>
      <c r="AU95" s="18" t="s">
        <v>80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958</v>
      </c>
      <c r="F96" s="200" t="s">
        <v>958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SUM(P97:P108)</f>
        <v>0</v>
      </c>
      <c r="Q96" s="205"/>
      <c r="R96" s="206">
        <f>SUM(R97:R108)</f>
        <v>0</v>
      </c>
      <c r="S96" s="205"/>
      <c r="T96" s="207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71</v>
      </c>
      <c r="AU96" s="209" t="s">
        <v>72</v>
      </c>
      <c r="AY96" s="208" t="s">
        <v>154</v>
      </c>
      <c r="BK96" s="210">
        <f>SUM(BK97:BK108)</f>
        <v>0</v>
      </c>
    </row>
    <row r="97" s="2" customFormat="1" ht="16.5" customHeight="1">
      <c r="A97" s="39"/>
      <c r="B97" s="40"/>
      <c r="C97" s="213" t="s">
        <v>177</v>
      </c>
      <c r="D97" s="213" t="s">
        <v>157</v>
      </c>
      <c r="E97" s="214" t="s">
        <v>959</v>
      </c>
      <c r="F97" s="215" t="s">
        <v>960</v>
      </c>
      <c r="G97" s="216" t="s">
        <v>760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157</v>
      </c>
      <c r="AU97" s="224" t="s">
        <v>80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170</v>
      </c>
      <c r="BM97" s="224" t="s">
        <v>194</v>
      </c>
    </row>
    <row r="98" s="2" customFormat="1">
      <c r="A98" s="39"/>
      <c r="B98" s="40"/>
      <c r="C98" s="41"/>
      <c r="D98" s="226" t="s">
        <v>164</v>
      </c>
      <c r="E98" s="41"/>
      <c r="F98" s="227" t="s">
        <v>960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80</v>
      </c>
    </row>
    <row r="99" s="2" customFormat="1" ht="16.5" customHeight="1">
      <c r="A99" s="39"/>
      <c r="B99" s="40"/>
      <c r="C99" s="213" t="s">
        <v>170</v>
      </c>
      <c r="D99" s="213" t="s">
        <v>157</v>
      </c>
      <c r="E99" s="214" t="s">
        <v>996</v>
      </c>
      <c r="F99" s="215" t="s">
        <v>997</v>
      </c>
      <c r="G99" s="216" t="s">
        <v>760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157</v>
      </c>
      <c r="AU99" s="224" t="s">
        <v>80</v>
      </c>
      <c r="AY99" s="18" t="s">
        <v>154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170</v>
      </c>
      <c r="BM99" s="224" t="s">
        <v>204</v>
      </c>
    </row>
    <row r="100" s="2" customFormat="1">
      <c r="A100" s="39"/>
      <c r="B100" s="40"/>
      <c r="C100" s="41"/>
      <c r="D100" s="226" t="s">
        <v>164</v>
      </c>
      <c r="E100" s="41"/>
      <c r="F100" s="227" t="s">
        <v>962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80</v>
      </c>
    </row>
    <row r="101" s="2" customFormat="1" ht="16.5" customHeight="1">
      <c r="A101" s="39"/>
      <c r="B101" s="40"/>
      <c r="C101" s="213" t="s">
        <v>153</v>
      </c>
      <c r="D101" s="213" t="s">
        <v>157</v>
      </c>
      <c r="E101" s="214" t="s">
        <v>1011</v>
      </c>
      <c r="F101" s="215" t="s">
        <v>1012</v>
      </c>
      <c r="G101" s="216" t="s">
        <v>760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157</v>
      </c>
      <c r="AU101" s="224" t="s">
        <v>80</v>
      </c>
      <c r="AY101" s="18" t="s">
        <v>154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170</v>
      </c>
      <c r="BM101" s="224" t="s">
        <v>286</v>
      </c>
    </row>
    <row r="102" s="2" customFormat="1">
      <c r="A102" s="39"/>
      <c r="B102" s="40"/>
      <c r="C102" s="41"/>
      <c r="D102" s="226" t="s">
        <v>164</v>
      </c>
      <c r="E102" s="41"/>
      <c r="F102" s="227" t="s">
        <v>1012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80</v>
      </c>
    </row>
    <row r="103" s="2" customFormat="1" ht="16.5" customHeight="1">
      <c r="A103" s="39"/>
      <c r="B103" s="40"/>
      <c r="C103" s="213" t="s">
        <v>194</v>
      </c>
      <c r="D103" s="213" t="s">
        <v>157</v>
      </c>
      <c r="E103" s="214" t="s">
        <v>963</v>
      </c>
      <c r="F103" s="215" t="s">
        <v>879</v>
      </c>
      <c r="G103" s="216" t="s">
        <v>760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157</v>
      </c>
      <c r="AU103" s="224" t="s">
        <v>80</v>
      </c>
      <c r="AY103" s="18" t="s">
        <v>154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170</v>
      </c>
      <c r="BM103" s="224" t="s">
        <v>300</v>
      </c>
    </row>
    <row r="104" s="2" customFormat="1">
      <c r="A104" s="39"/>
      <c r="B104" s="40"/>
      <c r="C104" s="41"/>
      <c r="D104" s="226" t="s">
        <v>164</v>
      </c>
      <c r="E104" s="41"/>
      <c r="F104" s="227" t="s">
        <v>879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80</v>
      </c>
    </row>
    <row r="105" s="2" customFormat="1" ht="16.5" customHeight="1">
      <c r="A105" s="39"/>
      <c r="B105" s="40"/>
      <c r="C105" s="213" t="s">
        <v>199</v>
      </c>
      <c r="D105" s="213" t="s">
        <v>157</v>
      </c>
      <c r="E105" s="214" t="s">
        <v>964</v>
      </c>
      <c r="F105" s="215" t="s">
        <v>965</v>
      </c>
      <c r="G105" s="216" t="s">
        <v>760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157</v>
      </c>
      <c r="AU105" s="224" t="s">
        <v>80</v>
      </c>
      <c r="AY105" s="18" t="s">
        <v>154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170</v>
      </c>
      <c r="BM105" s="224" t="s">
        <v>315</v>
      </c>
    </row>
    <row r="106" s="2" customFormat="1">
      <c r="A106" s="39"/>
      <c r="B106" s="40"/>
      <c r="C106" s="41"/>
      <c r="D106" s="226" t="s">
        <v>164</v>
      </c>
      <c r="E106" s="41"/>
      <c r="F106" s="227" t="s">
        <v>965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80</v>
      </c>
    </row>
    <row r="107" s="2" customFormat="1" ht="16.5" customHeight="1">
      <c r="A107" s="39"/>
      <c r="B107" s="40"/>
      <c r="C107" s="213" t="s">
        <v>204</v>
      </c>
      <c r="D107" s="213" t="s">
        <v>157</v>
      </c>
      <c r="E107" s="214" t="s">
        <v>1013</v>
      </c>
      <c r="F107" s="215" t="s">
        <v>967</v>
      </c>
      <c r="G107" s="216" t="s">
        <v>19</v>
      </c>
      <c r="H107" s="217">
        <v>0.040000000000000001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157</v>
      </c>
      <c r="AU107" s="224" t="s">
        <v>80</v>
      </c>
      <c r="AY107" s="18" t="s">
        <v>154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170</v>
      </c>
      <c r="BM107" s="224" t="s">
        <v>326</v>
      </c>
    </row>
    <row r="108" s="2" customFormat="1">
      <c r="A108" s="39"/>
      <c r="B108" s="40"/>
      <c r="C108" s="41"/>
      <c r="D108" s="226" t="s">
        <v>164</v>
      </c>
      <c r="E108" s="41"/>
      <c r="F108" s="227" t="s">
        <v>967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80</v>
      </c>
    </row>
    <row r="109" s="12" customFormat="1" ht="25.92" customHeight="1">
      <c r="A109" s="12"/>
      <c r="B109" s="197"/>
      <c r="C109" s="198"/>
      <c r="D109" s="199" t="s">
        <v>71</v>
      </c>
      <c r="E109" s="200" t="s">
        <v>151</v>
      </c>
      <c r="F109" s="200" t="s">
        <v>151</v>
      </c>
      <c r="G109" s="198"/>
      <c r="H109" s="198"/>
      <c r="I109" s="201"/>
      <c r="J109" s="202">
        <f>BK109</f>
        <v>0</v>
      </c>
      <c r="K109" s="198"/>
      <c r="L109" s="203"/>
      <c r="M109" s="204"/>
      <c r="N109" s="205"/>
      <c r="O109" s="205"/>
      <c r="P109" s="206">
        <f>SUM(P110:P117)</f>
        <v>0</v>
      </c>
      <c r="Q109" s="205"/>
      <c r="R109" s="206">
        <f>SUM(R110:R117)</f>
        <v>0</v>
      </c>
      <c r="S109" s="205"/>
      <c r="T109" s="207">
        <f>SUM(T110:T117)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153</v>
      </c>
      <c r="AT109" s="209" t="s">
        <v>71</v>
      </c>
      <c r="AU109" s="209" t="s">
        <v>72</v>
      </c>
      <c r="AY109" s="208" t="s">
        <v>154</v>
      </c>
      <c r="BK109" s="210">
        <f>SUM(BK110:BK117)</f>
        <v>0</v>
      </c>
    </row>
    <row r="110" s="2" customFormat="1" ht="16.5" customHeight="1">
      <c r="A110" s="39"/>
      <c r="B110" s="40"/>
      <c r="C110" s="213" t="s">
        <v>212</v>
      </c>
      <c r="D110" s="213" t="s">
        <v>157</v>
      </c>
      <c r="E110" s="214" t="s">
        <v>1014</v>
      </c>
      <c r="F110" s="215" t="s">
        <v>1015</v>
      </c>
      <c r="G110" s="216" t="s">
        <v>760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157</v>
      </c>
      <c r="AU110" s="224" t="s">
        <v>80</v>
      </c>
      <c r="AY110" s="18" t="s">
        <v>154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170</v>
      </c>
      <c r="BM110" s="224" t="s">
        <v>336</v>
      </c>
    </row>
    <row r="111" s="2" customFormat="1">
      <c r="A111" s="39"/>
      <c r="B111" s="40"/>
      <c r="C111" s="41"/>
      <c r="D111" s="226" t="s">
        <v>164</v>
      </c>
      <c r="E111" s="41"/>
      <c r="F111" s="227" t="s">
        <v>1015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164</v>
      </c>
      <c r="AU111" s="18" t="s">
        <v>80</v>
      </c>
    </row>
    <row r="112" s="2" customFormat="1" ht="16.5" customHeight="1">
      <c r="A112" s="39"/>
      <c r="B112" s="40"/>
      <c r="C112" s="213" t="s">
        <v>286</v>
      </c>
      <c r="D112" s="213" t="s">
        <v>157</v>
      </c>
      <c r="E112" s="214" t="s">
        <v>968</v>
      </c>
      <c r="F112" s="215" t="s">
        <v>969</v>
      </c>
      <c r="G112" s="216" t="s">
        <v>760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170</v>
      </c>
      <c r="AT112" s="224" t="s">
        <v>157</v>
      </c>
      <c r="AU112" s="224" t="s">
        <v>80</v>
      </c>
      <c r="AY112" s="18" t="s">
        <v>154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170</v>
      </c>
      <c r="BM112" s="224" t="s">
        <v>352</v>
      </c>
    </row>
    <row r="113" s="2" customFormat="1">
      <c r="A113" s="39"/>
      <c r="B113" s="40"/>
      <c r="C113" s="41"/>
      <c r="D113" s="226" t="s">
        <v>164</v>
      </c>
      <c r="E113" s="41"/>
      <c r="F113" s="227" t="s">
        <v>969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164</v>
      </c>
      <c r="AU113" s="18" t="s">
        <v>80</v>
      </c>
    </row>
    <row r="114" s="2" customFormat="1" ht="16.5" customHeight="1">
      <c r="A114" s="39"/>
      <c r="B114" s="40"/>
      <c r="C114" s="213" t="s">
        <v>294</v>
      </c>
      <c r="D114" s="213" t="s">
        <v>157</v>
      </c>
      <c r="E114" s="214" t="s">
        <v>1016</v>
      </c>
      <c r="F114" s="215" t="s">
        <v>894</v>
      </c>
      <c r="G114" s="216" t="s">
        <v>160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157</v>
      </c>
      <c r="AU114" s="224" t="s">
        <v>80</v>
      </c>
      <c r="AY114" s="18" t="s">
        <v>154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170</v>
      </c>
      <c r="BM114" s="224" t="s">
        <v>365</v>
      </c>
    </row>
    <row r="115" s="2" customFormat="1">
      <c r="A115" s="39"/>
      <c r="B115" s="40"/>
      <c r="C115" s="41"/>
      <c r="D115" s="226" t="s">
        <v>164</v>
      </c>
      <c r="E115" s="41"/>
      <c r="F115" s="227" t="s">
        <v>894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164</v>
      </c>
      <c r="AU115" s="18" t="s">
        <v>80</v>
      </c>
    </row>
    <row r="116" s="2" customFormat="1" ht="16.5" customHeight="1">
      <c r="A116" s="39"/>
      <c r="B116" s="40"/>
      <c r="C116" s="213" t="s">
        <v>300</v>
      </c>
      <c r="D116" s="213" t="s">
        <v>157</v>
      </c>
      <c r="E116" s="214" t="s">
        <v>1017</v>
      </c>
      <c r="F116" s="215" t="s">
        <v>897</v>
      </c>
      <c r="G116" s="216" t="s">
        <v>160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157</v>
      </c>
      <c r="AU116" s="224" t="s">
        <v>80</v>
      </c>
      <c r="AY116" s="18" t="s">
        <v>154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170</v>
      </c>
      <c r="BM116" s="224" t="s">
        <v>377</v>
      </c>
    </row>
    <row r="117" s="2" customFormat="1">
      <c r="A117" s="39"/>
      <c r="B117" s="40"/>
      <c r="C117" s="41"/>
      <c r="D117" s="226" t="s">
        <v>164</v>
      </c>
      <c r="E117" s="41"/>
      <c r="F117" s="227" t="s">
        <v>897</v>
      </c>
      <c r="G117" s="41"/>
      <c r="H117" s="41"/>
      <c r="I117" s="228"/>
      <c r="J117" s="41"/>
      <c r="K117" s="41"/>
      <c r="L117" s="45"/>
      <c r="M117" s="265"/>
      <c r="N117" s="266"/>
      <c r="O117" s="267"/>
      <c r="P117" s="267"/>
      <c r="Q117" s="267"/>
      <c r="R117" s="267"/>
      <c r="S117" s="267"/>
      <c r="T117" s="268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164</v>
      </c>
      <c r="AU117" s="18" t="s">
        <v>80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6rvOEJ1D3jKDJ3WarU50AbFw2WQ2FKX9YwLdXrs55Rf4MlqjPh9Lcfr0655wdmKtaBzLwvDuk85S79+rJn/8mw==" hashValue="e/ZsEY/ogUrmXUtj54ilAcJZJb4MuwG0qt9AlKbo8rxRLC5BtghD9rEIenuATGPCteo5H6AOCrDQ5B5H8xVXyA==" algorithmName="SHA-512" password="CC35"/>
  <autoFilter ref="C88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899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ROUND((SUM(BE89:BE125)),  2)</f>
        <v>0</v>
      </c>
      <c r="G35" s="39"/>
      <c r="H35" s="39"/>
      <c r="I35" s="158">
        <v>0.20999999999999999</v>
      </c>
      <c r="J35" s="157">
        <f>ROUND(((SUM(BE89:BE125))*I35),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ROUND((SUM(BF89:BF125)),  2)</f>
        <v>0</v>
      </c>
      <c r="G36" s="39"/>
      <c r="H36" s="39"/>
      <c r="I36" s="158">
        <v>0.14999999999999999</v>
      </c>
      <c r="J36" s="157">
        <f>ROUND(((SUM(BF89:BF125))*I36),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ROUND((SUM(BG89:BG125)),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ROUND((SUM(BH89:BH125)),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ROUND((SUM(BI89:BI125)),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003-EPS - Slaboproud - Elektrická požární signalizace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1004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974</v>
      </c>
      <c r="E65" s="178"/>
      <c r="F65" s="178"/>
      <c r="G65" s="178"/>
      <c r="H65" s="178"/>
      <c r="I65" s="178"/>
      <c r="J65" s="179">
        <f>J99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975</v>
      </c>
      <c r="E66" s="178"/>
      <c r="F66" s="178"/>
      <c r="G66" s="178"/>
      <c r="H66" s="178"/>
      <c r="I66" s="178"/>
      <c r="J66" s="179">
        <f>J104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750</v>
      </c>
      <c r="E67" s="178"/>
      <c r="F67" s="178"/>
      <c r="G67" s="178"/>
      <c r="H67" s="178"/>
      <c r="I67" s="178"/>
      <c r="J67" s="179">
        <f>J117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PCHO PRO UMÍSTĚNÍ ARCHÍVU V 1.P.P.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899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003-EPS - Slaboproud - Elektrická požární signalizace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23. 2. 2022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Nemocnice ve Frýdku - 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139</v>
      </c>
      <c r="D88" s="189" t="s">
        <v>57</v>
      </c>
      <c r="E88" s="189" t="s">
        <v>53</v>
      </c>
      <c r="F88" s="189" t="s">
        <v>54</v>
      </c>
      <c r="G88" s="189" t="s">
        <v>140</v>
      </c>
      <c r="H88" s="189" t="s">
        <v>141</v>
      </c>
      <c r="I88" s="189" t="s">
        <v>142</v>
      </c>
      <c r="J88" s="189" t="s">
        <v>131</v>
      </c>
      <c r="K88" s="190" t="s">
        <v>143</v>
      </c>
      <c r="L88" s="191"/>
      <c r="M88" s="93" t="s">
        <v>19</v>
      </c>
      <c r="N88" s="94" t="s">
        <v>42</v>
      </c>
      <c r="O88" s="94" t="s">
        <v>144</v>
      </c>
      <c r="P88" s="94" t="s">
        <v>145</v>
      </c>
      <c r="Q88" s="94" t="s">
        <v>146</v>
      </c>
      <c r="R88" s="94" t="s">
        <v>147</v>
      </c>
      <c r="S88" s="94" t="s">
        <v>148</v>
      </c>
      <c r="T88" s="95" t="s">
        <v>149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150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P90+P99+P104+P117</f>
        <v>0</v>
      </c>
      <c r="Q89" s="97"/>
      <c r="R89" s="194">
        <f>R90+R99+R104+R117</f>
        <v>0</v>
      </c>
      <c r="S89" s="97"/>
      <c r="T89" s="195">
        <f>T90+T99+T104+T117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132</v>
      </c>
      <c r="BK89" s="196">
        <f>BK90+BK99+BK104+BK117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1006</v>
      </c>
      <c r="F90" s="200" t="s">
        <v>1006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SUM(P91:P98)</f>
        <v>0</v>
      </c>
      <c r="Q90" s="205"/>
      <c r="R90" s="206">
        <f>SUM(R91:R98)</f>
        <v>0</v>
      </c>
      <c r="S90" s="205"/>
      <c r="T90" s="207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154</v>
      </c>
      <c r="BK90" s="210">
        <f>SUM(BK91:BK98)</f>
        <v>0</v>
      </c>
    </row>
    <row r="91" s="2" customFormat="1" ht="16.5" customHeight="1">
      <c r="A91" s="39"/>
      <c r="B91" s="40"/>
      <c r="C91" s="213" t="s">
        <v>80</v>
      </c>
      <c r="D91" s="213" t="s">
        <v>157</v>
      </c>
      <c r="E91" s="214" t="s">
        <v>1019</v>
      </c>
      <c r="F91" s="215" t="s">
        <v>1020</v>
      </c>
      <c r="G91" s="216" t="s">
        <v>760</v>
      </c>
      <c r="H91" s="217">
        <v>4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157</v>
      </c>
      <c r="AU91" s="224" t="s">
        <v>80</v>
      </c>
      <c r="AY91" s="18" t="s">
        <v>154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170</v>
      </c>
      <c r="BM91" s="224" t="s">
        <v>82</v>
      </c>
    </row>
    <row r="92" s="2" customFormat="1">
      <c r="A92" s="39"/>
      <c r="B92" s="40"/>
      <c r="C92" s="41"/>
      <c r="D92" s="226" t="s">
        <v>164</v>
      </c>
      <c r="E92" s="41"/>
      <c r="F92" s="227" t="s">
        <v>1020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164</v>
      </c>
      <c r="AU92" s="18" t="s">
        <v>80</v>
      </c>
    </row>
    <row r="93" s="2" customFormat="1" ht="16.5" customHeight="1">
      <c r="A93" s="39"/>
      <c r="B93" s="40"/>
      <c r="C93" s="213" t="s">
        <v>82</v>
      </c>
      <c r="D93" s="213" t="s">
        <v>157</v>
      </c>
      <c r="E93" s="214" t="s">
        <v>1021</v>
      </c>
      <c r="F93" s="215" t="s">
        <v>1022</v>
      </c>
      <c r="G93" s="216" t="s">
        <v>760</v>
      </c>
      <c r="H93" s="217">
        <v>4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157</v>
      </c>
      <c r="AU93" s="224" t="s">
        <v>80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170</v>
      </c>
      <c r="BM93" s="224" t="s">
        <v>170</v>
      </c>
    </row>
    <row r="94" s="2" customFormat="1">
      <c r="A94" s="39"/>
      <c r="B94" s="40"/>
      <c r="C94" s="41"/>
      <c r="D94" s="226" t="s">
        <v>164</v>
      </c>
      <c r="E94" s="41"/>
      <c r="F94" s="227" t="s">
        <v>1022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80</v>
      </c>
    </row>
    <row r="95" s="2" customFormat="1" ht="16.5" customHeight="1">
      <c r="A95" s="39"/>
      <c r="B95" s="40"/>
      <c r="C95" s="213" t="s">
        <v>177</v>
      </c>
      <c r="D95" s="213" t="s">
        <v>157</v>
      </c>
      <c r="E95" s="214" t="s">
        <v>1023</v>
      </c>
      <c r="F95" s="215" t="s">
        <v>1024</v>
      </c>
      <c r="G95" s="216" t="s">
        <v>760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157</v>
      </c>
      <c r="AU95" s="224" t="s">
        <v>80</v>
      </c>
      <c r="AY95" s="18" t="s">
        <v>154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170</v>
      </c>
      <c r="BM95" s="224" t="s">
        <v>194</v>
      </c>
    </row>
    <row r="96" s="2" customFormat="1">
      <c r="A96" s="39"/>
      <c r="B96" s="40"/>
      <c r="C96" s="41"/>
      <c r="D96" s="226" t="s">
        <v>164</v>
      </c>
      <c r="E96" s="41"/>
      <c r="F96" s="227" t="s">
        <v>1024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80</v>
      </c>
    </row>
    <row r="97" s="2" customFormat="1" ht="16.5" customHeight="1">
      <c r="A97" s="39"/>
      <c r="B97" s="40"/>
      <c r="C97" s="213" t="s">
        <v>170</v>
      </c>
      <c r="D97" s="213" t="s">
        <v>157</v>
      </c>
      <c r="E97" s="214" t="s">
        <v>1025</v>
      </c>
      <c r="F97" s="215" t="s">
        <v>1026</v>
      </c>
      <c r="G97" s="216" t="s">
        <v>760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157</v>
      </c>
      <c r="AU97" s="224" t="s">
        <v>80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170</v>
      </c>
      <c r="BM97" s="224" t="s">
        <v>204</v>
      </c>
    </row>
    <row r="98" s="2" customFormat="1">
      <c r="A98" s="39"/>
      <c r="B98" s="40"/>
      <c r="C98" s="41"/>
      <c r="D98" s="226" t="s">
        <v>164</v>
      </c>
      <c r="E98" s="41"/>
      <c r="F98" s="227" t="s">
        <v>1026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80</v>
      </c>
    </row>
    <row r="99" s="12" customFormat="1" ht="25.92" customHeight="1">
      <c r="A99" s="12"/>
      <c r="B99" s="197"/>
      <c r="C99" s="198"/>
      <c r="D99" s="199" t="s">
        <v>71</v>
      </c>
      <c r="E99" s="200" t="s">
        <v>989</v>
      </c>
      <c r="F99" s="200" t="s">
        <v>989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SUM(P100:P103)</f>
        <v>0</v>
      </c>
      <c r="Q99" s="205"/>
      <c r="R99" s="206">
        <f>SUM(R100:R103)</f>
        <v>0</v>
      </c>
      <c r="S99" s="205"/>
      <c r="T99" s="207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80</v>
      </c>
      <c r="AT99" s="209" t="s">
        <v>71</v>
      </c>
      <c r="AU99" s="209" t="s">
        <v>72</v>
      </c>
      <c r="AY99" s="208" t="s">
        <v>154</v>
      </c>
      <c r="BK99" s="210">
        <f>SUM(BK100:BK103)</f>
        <v>0</v>
      </c>
    </row>
    <row r="100" s="2" customFormat="1" ht="16.5" customHeight="1">
      <c r="A100" s="39"/>
      <c r="B100" s="40"/>
      <c r="C100" s="213" t="s">
        <v>153</v>
      </c>
      <c r="D100" s="213" t="s">
        <v>157</v>
      </c>
      <c r="E100" s="214" t="s">
        <v>992</v>
      </c>
      <c r="F100" s="215" t="s">
        <v>993</v>
      </c>
      <c r="G100" s="216" t="s">
        <v>402</v>
      </c>
      <c r="H100" s="217">
        <v>70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157</v>
      </c>
      <c r="AU100" s="224" t="s">
        <v>80</v>
      </c>
      <c r="AY100" s="18" t="s">
        <v>154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170</v>
      </c>
      <c r="BM100" s="224" t="s">
        <v>286</v>
      </c>
    </row>
    <row r="101" s="2" customFormat="1">
      <c r="A101" s="39"/>
      <c r="B101" s="40"/>
      <c r="C101" s="41"/>
      <c r="D101" s="226" t="s">
        <v>164</v>
      </c>
      <c r="E101" s="41"/>
      <c r="F101" s="227" t="s">
        <v>993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164</v>
      </c>
      <c r="AU101" s="18" t="s">
        <v>80</v>
      </c>
    </row>
    <row r="102" s="2" customFormat="1" ht="16.5" customHeight="1">
      <c r="A102" s="39"/>
      <c r="B102" s="40"/>
      <c r="C102" s="213" t="s">
        <v>194</v>
      </c>
      <c r="D102" s="213" t="s">
        <v>157</v>
      </c>
      <c r="E102" s="214" t="s">
        <v>1027</v>
      </c>
      <c r="F102" s="215" t="s">
        <v>1028</v>
      </c>
      <c r="G102" s="216" t="s">
        <v>402</v>
      </c>
      <c r="H102" s="217">
        <v>160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157</v>
      </c>
      <c r="AU102" s="224" t="s">
        <v>80</v>
      </c>
      <c r="AY102" s="18" t="s">
        <v>154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170</v>
      </c>
      <c r="BM102" s="224" t="s">
        <v>300</v>
      </c>
    </row>
    <row r="103" s="2" customFormat="1">
      <c r="A103" s="39"/>
      <c r="B103" s="40"/>
      <c r="C103" s="41"/>
      <c r="D103" s="226" t="s">
        <v>164</v>
      </c>
      <c r="E103" s="41"/>
      <c r="F103" s="227" t="s">
        <v>1028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164</v>
      </c>
      <c r="AU103" s="18" t="s">
        <v>80</v>
      </c>
    </row>
    <row r="104" s="12" customFormat="1" ht="25.92" customHeight="1">
      <c r="A104" s="12"/>
      <c r="B104" s="197"/>
      <c r="C104" s="198"/>
      <c r="D104" s="199" t="s">
        <v>71</v>
      </c>
      <c r="E104" s="200" t="s">
        <v>994</v>
      </c>
      <c r="F104" s="200" t="s">
        <v>994</v>
      </c>
      <c r="G104" s="198"/>
      <c r="H104" s="198"/>
      <c r="I104" s="201"/>
      <c r="J104" s="202">
        <f>BK104</f>
        <v>0</v>
      </c>
      <c r="K104" s="198"/>
      <c r="L104" s="203"/>
      <c r="M104" s="204"/>
      <c r="N104" s="205"/>
      <c r="O104" s="205"/>
      <c r="P104" s="206">
        <f>SUM(P105:P116)</f>
        <v>0</v>
      </c>
      <c r="Q104" s="205"/>
      <c r="R104" s="206">
        <f>SUM(R105:R116)</f>
        <v>0</v>
      </c>
      <c r="S104" s="205"/>
      <c r="T104" s="207">
        <f>SUM(T105:T116)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80</v>
      </c>
      <c r="AT104" s="209" t="s">
        <v>71</v>
      </c>
      <c r="AU104" s="209" t="s">
        <v>72</v>
      </c>
      <c r="AY104" s="208" t="s">
        <v>154</v>
      </c>
      <c r="BK104" s="210">
        <f>SUM(BK105:BK116)</f>
        <v>0</v>
      </c>
    </row>
    <row r="105" s="2" customFormat="1" ht="16.5" customHeight="1">
      <c r="A105" s="39"/>
      <c r="B105" s="40"/>
      <c r="C105" s="213" t="s">
        <v>199</v>
      </c>
      <c r="D105" s="213" t="s">
        <v>157</v>
      </c>
      <c r="E105" s="214" t="s">
        <v>1029</v>
      </c>
      <c r="F105" s="215" t="s">
        <v>960</v>
      </c>
      <c r="G105" s="216" t="s">
        <v>760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157</v>
      </c>
      <c r="AU105" s="224" t="s">
        <v>80</v>
      </c>
      <c r="AY105" s="18" t="s">
        <v>154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170</v>
      </c>
      <c r="BM105" s="224" t="s">
        <v>315</v>
      </c>
    </row>
    <row r="106" s="2" customFormat="1">
      <c r="A106" s="39"/>
      <c r="B106" s="40"/>
      <c r="C106" s="41"/>
      <c r="D106" s="226" t="s">
        <v>164</v>
      </c>
      <c r="E106" s="41"/>
      <c r="F106" s="227" t="s">
        <v>960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80</v>
      </c>
    </row>
    <row r="107" s="2" customFormat="1" ht="16.5" customHeight="1">
      <c r="A107" s="39"/>
      <c r="B107" s="40"/>
      <c r="C107" s="213" t="s">
        <v>204</v>
      </c>
      <c r="D107" s="213" t="s">
        <v>157</v>
      </c>
      <c r="E107" s="214" t="s">
        <v>996</v>
      </c>
      <c r="F107" s="215" t="s">
        <v>997</v>
      </c>
      <c r="G107" s="216" t="s">
        <v>760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157</v>
      </c>
      <c r="AU107" s="224" t="s">
        <v>80</v>
      </c>
      <c r="AY107" s="18" t="s">
        <v>154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170</v>
      </c>
      <c r="BM107" s="224" t="s">
        <v>326</v>
      </c>
    </row>
    <row r="108" s="2" customFormat="1">
      <c r="A108" s="39"/>
      <c r="B108" s="40"/>
      <c r="C108" s="41"/>
      <c r="D108" s="226" t="s">
        <v>164</v>
      </c>
      <c r="E108" s="41"/>
      <c r="F108" s="227" t="s">
        <v>962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80</v>
      </c>
    </row>
    <row r="109" s="2" customFormat="1" ht="16.5" customHeight="1">
      <c r="A109" s="39"/>
      <c r="B109" s="40"/>
      <c r="C109" s="213" t="s">
        <v>212</v>
      </c>
      <c r="D109" s="213" t="s">
        <v>157</v>
      </c>
      <c r="E109" s="214" t="s">
        <v>1030</v>
      </c>
      <c r="F109" s="215" t="s">
        <v>1012</v>
      </c>
      <c r="G109" s="216" t="s">
        <v>760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157</v>
      </c>
      <c r="AU109" s="224" t="s">
        <v>80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170</v>
      </c>
      <c r="BM109" s="224" t="s">
        <v>336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1012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80</v>
      </c>
    </row>
    <row r="111" s="2" customFormat="1" ht="16.5" customHeight="1">
      <c r="A111" s="39"/>
      <c r="B111" s="40"/>
      <c r="C111" s="213" t="s">
        <v>286</v>
      </c>
      <c r="D111" s="213" t="s">
        <v>157</v>
      </c>
      <c r="E111" s="214" t="s">
        <v>998</v>
      </c>
      <c r="F111" s="215" t="s">
        <v>879</v>
      </c>
      <c r="G111" s="216" t="s">
        <v>760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157</v>
      </c>
      <c r="AU111" s="224" t="s">
        <v>80</v>
      </c>
      <c r="AY111" s="18" t="s">
        <v>154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170</v>
      </c>
      <c r="BM111" s="224" t="s">
        <v>352</v>
      </c>
    </row>
    <row r="112" s="2" customFormat="1">
      <c r="A112" s="39"/>
      <c r="B112" s="40"/>
      <c r="C112" s="41"/>
      <c r="D112" s="226" t="s">
        <v>164</v>
      </c>
      <c r="E112" s="41"/>
      <c r="F112" s="227" t="s">
        <v>879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80</v>
      </c>
    </row>
    <row r="113" s="2" customFormat="1" ht="16.5" customHeight="1">
      <c r="A113" s="39"/>
      <c r="B113" s="40"/>
      <c r="C113" s="213" t="s">
        <v>294</v>
      </c>
      <c r="D113" s="213" t="s">
        <v>157</v>
      </c>
      <c r="E113" s="214" t="s">
        <v>964</v>
      </c>
      <c r="F113" s="215" t="s">
        <v>965</v>
      </c>
      <c r="G113" s="216" t="s">
        <v>760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157</v>
      </c>
      <c r="AU113" s="224" t="s">
        <v>80</v>
      </c>
      <c r="AY113" s="18" t="s">
        <v>154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170</v>
      </c>
      <c r="BM113" s="224" t="s">
        <v>365</v>
      </c>
    </row>
    <row r="114" s="2" customFormat="1">
      <c r="A114" s="39"/>
      <c r="B114" s="40"/>
      <c r="C114" s="41"/>
      <c r="D114" s="226" t="s">
        <v>164</v>
      </c>
      <c r="E114" s="41"/>
      <c r="F114" s="227" t="s">
        <v>965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80</v>
      </c>
    </row>
    <row r="115" s="2" customFormat="1" ht="16.5" customHeight="1">
      <c r="A115" s="39"/>
      <c r="B115" s="40"/>
      <c r="C115" s="213" t="s">
        <v>300</v>
      </c>
      <c r="D115" s="213" t="s">
        <v>157</v>
      </c>
      <c r="E115" s="214" t="s">
        <v>1031</v>
      </c>
      <c r="F115" s="215" t="s">
        <v>967</v>
      </c>
      <c r="G115" s="216" t="s">
        <v>19</v>
      </c>
      <c r="H115" s="217">
        <v>0.040000000000000001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157</v>
      </c>
      <c r="AU115" s="224" t="s">
        <v>80</v>
      </c>
      <c r="AY115" s="18" t="s">
        <v>154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170</v>
      </c>
      <c r="BM115" s="224" t="s">
        <v>377</v>
      </c>
    </row>
    <row r="116" s="2" customFormat="1">
      <c r="A116" s="39"/>
      <c r="B116" s="40"/>
      <c r="C116" s="41"/>
      <c r="D116" s="226" t="s">
        <v>164</v>
      </c>
      <c r="E116" s="41"/>
      <c r="F116" s="227" t="s">
        <v>967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80</v>
      </c>
    </row>
    <row r="117" s="12" customFormat="1" ht="25.92" customHeight="1">
      <c r="A117" s="12"/>
      <c r="B117" s="197"/>
      <c r="C117" s="198"/>
      <c r="D117" s="199" t="s">
        <v>71</v>
      </c>
      <c r="E117" s="200" t="s">
        <v>151</v>
      </c>
      <c r="F117" s="200" t="s">
        <v>151</v>
      </c>
      <c r="G117" s="198"/>
      <c r="H117" s="198"/>
      <c r="I117" s="201"/>
      <c r="J117" s="202">
        <f>BK117</f>
        <v>0</v>
      </c>
      <c r="K117" s="198"/>
      <c r="L117" s="203"/>
      <c r="M117" s="204"/>
      <c r="N117" s="205"/>
      <c r="O117" s="205"/>
      <c r="P117" s="206">
        <f>SUM(P118:P125)</f>
        <v>0</v>
      </c>
      <c r="Q117" s="205"/>
      <c r="R117" s="206">
        <f>SUM(R118:R125)</f>
        <v>0</v>
      </c>
      <c r="S117" s="205"/>
      <c r="T117" s="207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153</v>
      </c>
      <c r="AT117" s="209" t="s">
        <v>71</v>
      </c>
      <c r="AU117" s="209" t="s">
        <v>72</v>
      </c>
      <c r="AY117" s="208" t="s">
        <v>154</v>
      </c>
      <c r="BK117" s="210">
        <f>SUM(BK118:BK125)</f>
        <v>0</v>
      </c>
    </row>
    <row r="118" s="2" customFormat="1" ht="16.5" customHeight="1">
      <c r="A118" s="39"/>
      <c r="B118" s="40"/>
      <c r="C118" s="213" t="s">
        <v>307</v>
      </c>
      <c r="D118" s="213" t="s">
        <v>157</v>
      </c>
      <c r="E118" s="214" t="s">
        <v>1032</v>
      </c>
      <c r="F118" s="215" t="s">
        <v>888</v>
      </c>
      <c r="G118" s="216" t="s">
        <v>760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157</v>
      </c>
      <c r="AU118" s="224" t="s">
        <v>80</v>
      </c>
      <c r="AY118" s="18" t="s">
        <v>154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170</v>
      </c>
      <c r="BM118" s="224" t="s">
        <v>392</v>
      </c>
    </row>
    <row r="119" s="2" customFormat="1">
      <c r="A119" s="39"/>
      <c r="B119" s="40"/>
      <c r="C119" s="41"/>
      <c r="D119" s="226" t="s">
        <v>164</v>
      </c>
      <c r="E119" s="41"/>
      <c r="F119" s="227" t="s">
        <v>888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164</v>
      </c>
      <c r="AU119" s="18" t="s">
        <v>80</v>
      </c>
    </row>
    <row r="120" s="2" customFormat="1" ht="16.5" customHeight="1">
      <c r="A120" s="39"/>
      <c r="B120" s="40"/>
      <c r="C120" s="213" t="s">
        <v>315</v>
      </c>
      <c r="D120" s="213" t="s">
        <v>157</v>
      </c>
      <c r="E120" s="214" t="s">
        <v>1033</v>
      </c>
      <c r="F120" s="215" t="s">
        <v>969</v>
      </c>
      <c r="G120" s="216" t="s">
        <v>760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157</v>
      </c>
      <c r="AU120" s="224" t="s">
        <v>80</v>
      </c>
      <c r="AY120" s="18" t="s">
        <v>154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170</v>
      </c>
      <c r="BM120" s="224" t="s">
        <v>407</v>
      </c>
    </row>
    <row r="121" s="2" customFormat="1">
      <c r="A121" s="39"/>
      <c r="B121" s="40"/>
      <c r="C121" s="41"/>
      <c r="D121" s="226" t="s">
        <v>164</v>
      </c>
      <c r="E121" s="41"/>
      <c r="F121" s="227" t="s">
        <v>969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80</v>
      </c>
    </row>
    <row r="122" s="2" customFormat="1" ht="16.5" customHeight="1">
      <c r="A122" s="39"/>
      <c r="B122" s="40"/>
      <c r="C122" s="213" t="s">
        <v>8</v>
      </c>
      <c r="D122" s="213" t="s">
        <v>157</v>
      </c>
      <c r="E122" s="214" t="s">
        <v>1034</v>
      </c>
      <c r="F122" s="215" t="s">
        <v>894</v>
      </c>
      <c r="G122" s="216" t="s">
        <v>160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80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419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894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80</v>
      </c>
    </row>
    <row r="124" s="2" customFormat="1" ht="16.5" customHeight="1">
      <c r="A124" s="39"/>
      <c r="B124" s="40"/>
      <c r="C124" s="213" t="s">
        <v>326</v>
      </c>
      <c r="D124" s="213" t="s">
        <v>157</v>
      </c>
      <c r="E124" s="214" t="s">
        <v>1035</v>
      </c>
      <c r="F124" s="215" t="s">
        <v>897</v>
      </c>
      <c r="G124" s="216" t="s">
        <v>160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157</v>
      </c>
      <c r="AU124" s="224" t="s">
        <v>80</v>
      </c>
      <c r="AY124" s="18" t="s">
        <v>154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170</v>
      </c>
      <c r="BM124" s="224" t="s">
        <v>434</v>
      </c>
    </row>
    <row r="125" s="2" customFormat="1">
      <c r="A125" s="39"/>
      <c r="B125" s="40"/>
      <c r="C125" s="41"/>
      <c r="D125" s="226" t="s">
        <v>164</v>
      </c>
      <c r="E125" s="41"/>
      <c r="F125" s="227" t="s">
        <v>897</v>
      </c>
      <c r="G125" s="41"/>
      <c r="H125" s="41"/>
      <c r="I125" s="228"/>
      <c r="J125" s="41"/>
      <c r="K125" s="41"/>
      <c r="L125" s="45"/>
      <c r="M125" s="265"/>
      <c r="N125" s="266"/>
      <c r="O125" s="267"/>
      <c r="P125" s="267"/>
      <c r="Q125" s="267"/>
      <c r="R125" s="267"/>
      <c r="S125" s="267"/>
      <c r="T125" s="268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164</v>
      </c>
      <c r="AU125" s="18" t="s">
        <v>80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vSFMWAWFrMfU51XCGVsQxepKCnjBhHi05iwD9llR+NrsBif8usCvvYApF7BZfMfkLiV0R/CM09LYrdykO38pSQ==" hashValue="YjozIjnsi8PPSNrWprRBmHm2sjgUbV1tbckmk/bXEyFFtBkIFPFj57JpqZUAMRaPtsELkR8y5AMeBZ+Zj9xx2w==" algorithmName="SHA-512" password="CC35"/>
  <autoFilter ref="C88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PCHO PRO UMÍSTĚNÍ ARCHÍVU V 1.P.P.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899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1036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ROUND((SUM(BE89:BE149)),  2)</f>
        <v>0</v>
      </c>
      <c r="G35" s="39"/>
      <c r="H35" s="39"/>
      <c r="I35" s="158">
        <v>0.20999999999999999</v>
      </c>
      <c r="J35" s="157">
        <f>ROUND(((SUM(BE89:BE149))*I35),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ROUND((SUM(BF89:BF149)),  2)</f>
        <v>0</v>
      </c>
      <c r="G36" s="39"/>
      <c r="H36" s="39"/>
      <c r="I36" s="158">
        <v>0.14999999999999999</v>
      </c>
      <c r="J36" s="157">
        <f>ROUND(((SUM(BF89:BF149))*I36),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ROUND((SUM(BG89:BG149)),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ROUND((SUM(BH89:BH149)),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ROUND((SUM(BI89:BI149)),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PCHO PRO UMÍSTĚNÍ ARCHÍVU V 1.P.P.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003-KT - Slaboproud - kabelové trasy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130</v>
      </c>
      <c r="D61" s="172"/>
      <c r="E61" s="172"/>
      <c r="F61" s="172"/>
      <c r="G61" s="172"/>
      <c r="H61" s="172"/>
      <c r="I61" s="172"/>
      <c r="J61" s="173" t="s">
        <v>131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132</v>
      </c>
    </row>
    <row r="64" s="9" customFormat="1" ht="24.96" customHeight="1">
      <c r="A64" s="9"/>
      <c r="B64" s="175"/>
      <c r="C64" s="176"/>
      <c r="D64" s="177" t="s">
        <v>1037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1038</v>
      </c>
      <c r="E65" s="178"/>
      <c r="F65" s="178"/>
      <c r="G65" s="178"/>
      <c r="H65" s="178"/>
      <c r="I65" s="178"/>
      <c r="J65" s="179">
        <f>J119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975</v>
      </c>
      <c r="E66" s="178"/>
      <c r="F66" s="178"/>
      <c r="G66" s="178"/>
      <c r="H66" s="178"/>
      <c r="I66" s="178"/>
      <c r="J66" s="179">
        <f>J134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750</v>
      </c>
      <c r="E67" s="178"/>
      <c r="F67" s="178"/>
      <c r="G67" s="178"/>
      <c r="H67" s="178"/>
      <c r="I67" s="178"/>
      <c r="J67" s="179">
        <f>J143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PCHO PRO UMÍSTĚNÍ ARCHÍVU V 1.P.P.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899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003-KT - Slaboproud - kabelové trasy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23. 2. 2022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Nemocnice ve Frýdku - 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139</v>
      </c>
      <c r="D88" s="189" t="s">
        <v>57</v>
      </c>
      <c r="E88" s="189" t="s">
        <v>53</v>
      </c>
      <c r="F88" s="189" t="s">
        <v>54</v>
      </c>
      <c r="G88" s="189" t="s">
        <v>140</v>
      </c>
      <c r="H88" s="189" t="s">
        <v>141</v>
      </c>
      <c r="I88" s="189" t="s">
        <v>142</v>
      </c>
      <c r="J88" s="189" t="s">
        <v>131</v>
      </c>
      <c r="K88" s="190" t="s">
        <v>143</v>
      </c>
      <c r="L88" s="191"/>
      <c r="M88" s="93" t="s">
        <v>19</v>
      </c>
      <c r="N88" s="94" t="s">
        <v>42</v>
      </c>
      <c r="O88" s="94" t="s">
        <v>144</v>
      </c>
      <c r="P88" s="94" t="s">
        <v>145</v>
      </c>
      <c r="Q88" s="94" t="s">
        <v>146</v>
      </c>
      <c r="R88" s="94" t="s">
        <v>147</v>
      </c>
      <c r="S88" s="94" t="s">
        <v>148</v>
      </c>
      <c r="T88" s="95" t="s">
        <v>149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150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P90+P119+P134+P143</f>
        <v>0</v>
      </c>
      <c r="Q89" s="97"/>
      <c r="R89" s="194">
        <f>R90+R119+R134+R143</f>
        <v>0</v>
      </c>
      <c r="S89" s="97"/>
      <c r="T89" s="195">
        <f>T90+T119+T134+T143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132</v>
      </c>
      <c r="BK89" s="196">
        <f>BK90+BK119+BK134+BK143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1039</v>
      </c>
      <c r="F90" s="200" t="s">
        <v>1039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SUM(P91:P118)</f>
        <v>0</v>
      </c>
      <c r="Q90" s="205"/>
      <c r="R90" s="206">
        <f>SUM(R91:R118)</f>
        <v>0</v>
      </c>
      <c r="S90" s="205"/>
      <c r="T90" s="207">
        <f>SUM(T91:T118)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154</v>
      </c>
      <c r="BK90" s="210">
        <f>SUM(BK91:BK118)</f>
        <v>0</v>
      </c>
    </row>
    <row r="91" s="2" customFormat="1" ht="16.5" customHeight="1">
      <c r="A91" s="39"/>
      <c r="B91" s="40"/>
      <c r="C91" s="213" t="s">
        <v>80</v>
      </c>
      <c r="D91" s="213" t="s">
        <v>157</v>
      </c>
      <c r="E91" s="214" t="s">
        <v>1040</v>
      </c>
      <c r="F91" s="215" t="s">
        <v>1041</v>
      </c>
      <c r="G91" s="216" t="s">
        <v>402</v>
      </c>
      <c r="H91" s="217">
        <v>30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157</v>
      </c>
      <c r="AU91" s="224" t="s">
        <v>80</v>
      </c>
      <c r="AY91" s="18" t="s">
        <v>154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170</v>
      </c>
      <c r="BM91" s="224" t="s">
        <v>82</v>
      </c>
    </row>
    <row r="92" s="2" customFormat="1">
      <c r="A92" s="39"/>
      <c r="B92" s="40"/>
      <c r="C92" s="41"/>
      <c r="D92" s="226" t="s">
        <v>164</v>
      </c>
      <c r="E92" s="41"/>
      <c r="F92" s="227" t="s">
        <v>1041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164</v>
      </c>
      <c r="AU92" s="18" t="s">
        <v>80</v>
      </c>
    </row>
    <row r="93" s="2" customFormat="1" ht="16.5" customHeight="1">
      <c r="A93" s="39"/>
      <c r="B93" s="40"/>
      <c r="C93" s="213" t="s">
        <v>82</v>
      </c>
      <c r="D93" s="213" t="s">
        <v>157</v>
      </c>
      <c r="E93" s="214" t="s">
        <v>1042</v>
      </c>
      <c r="F93" s="215" t="s">
        <v>1043</v>
      </c>
      <c r="G93" s="216" t="s">
        <v>760</v>
      </c>
      <c r="H93" s="217">
        <v>40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157</v>
      </c>
      <c r="AU93" s="224" t="s">
        <v>80</v>
      </c>
      <c r="AY93" s="18" t="s">
        <v>154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170</v>
      </c>
      <c r="BM93" s="224" t="s">
        <v>170</v>
      </c>
    </row>
    <row r="94" s="2" customFormat="1">
      <c r="A94" s="39"/>
      <c r="B94" s="40"/>
      <c r="C94" s="41"/>
      <c r="D94" s="226" t="s">
        <v>164</v>
      </c>
      <c r="E94" s="41"/>
      <c r="F94" s="227" t="s">
        <v>1043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164</v>
      </c>
      <c r="AU94" s="18" t="s">
        <v>80</v>
      </c>
    </row>
    <row r="95" s="2" customFormat="1" ht="16.5" customHeight="1">
      <c r="A95" s="39"/>
      <c r="B95" s="40"/>
      <c r="C95" s="213" t="s">
        <v>177</v>
      </c>
      <c r="D95" s="213" t="s">
        <v>157</v>
      </c>
      <c r="E95" s="214" t="s">
        <v>1044</v>
      </c>
      <c r="F95" s="215" t="s">
        <v>1045</v>
      </c>
      <c r="G95" s="216" t="s">
        <v>760</v>
      </c>
      <c r="H95" s="217">
        <v>18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157</v>
      </c>
      <c r="AU95" s="224" t="s">
        <v>80</v>
      </c>
      <c r="AY95" s="18" t="s">
        <v>154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170</v>
      </c>
      <c r="BM95" s="224" t="s">
        <v>194</v>
      </c>
    </row>
    <row r="96" s="2" customFormat="1">
      <c r="A96" s="39"/>
      <c r="B96" s="40"/>
      <c r="C96" s="41"/>
      <c r="D96" s="226" t="s">
        <v>164</v>
      </c>
      <c r="E96" s="41"/>
      <c r="F96" s="227" t="s">
        <v>1045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164</v>
      </c>
      <c r="AU96" s="18" t="s">
        <v>80</v>
      </c>
    </row>
    <row r="97" s="2" customFormat="1" ht="16.5" customHeight="1">
      <c r="A97" s="39"/>
      <c r="B97" s="40"/>
      <c r="C97" s="213" t="s">
        <v>170</v>
      </c>
      <c r="D97" s="213" t="s">
        <v>157</v>
      </c>
      <c r="E97" s="214" t="s">
        <v>1046</v>
      </c>
      <c r="F97" s="215" t="s">
        <v>1047</v>
      </c>
      <c r="G97" s="216" t="s">
        <v>402</v>
      </c>
      <c r="H97" s="217">
        <v>28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157</v>
      </c>
      <c r="AU97" s="224" t="s">
        <v>80</v>
      </c>
      <c r="AY97" s="18" t="s">
        <v>154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170</v>
      </c>
      <c r="BM97" s="224" t="s">
        <v>204</v>
      </c>
    </row>
    <row r="98" s="2" customFormat="1">
      <c r="A98" s="39"/>
      <c r="B98" s="40"/>
      <c r="C98" s="41"/>
      <c r="D98" s="226" t="s">
        <v>164</v>
      </c>
      <c r="E98" s="41"/>
      <c r="F98" s="227" t="s">
        <v>1047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164</v>
      </c>
      <c r="AU98" s="18" t="s">
        <v>80</v>
      </c>
    </row>
    <row r="99" s="2" customFormat="1" ht="16.5" customHeight="1">
      <c r="A99" s="39"/>
      <c r="B99" s="40"/>
      <c r="C99" s="213" t="s">
        <v>153</v>
      </c>
      <c r="D99" s="213" t="s">
        <v>157</v>
      </c>
      <c r="E99" s="214" t="s">
        <v>1048</v>
      </c>
      <c r="F99" s="215" t="s">
        <v>1049</v>
      </c>
      <c r="G99" s="216" t="s">
        <v>402</v>
      </c>
      <c r="H99" s="217">
        <v>4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157</v>
      </c>
      <c r="AU99" s="224" t="s">
        <v>80</v>
      </c>
      <c r="AY99" s="18" t="s">
        <v>154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170</v>
      </c>
      <c r="BM99" s="224" t="s">
        <v>286</v>
      </c>
    </row>
    <row r="100" s="2" customFormat="1">
      <c r="A100" s="39"/>
      <c r="B100" s="40"/>
      <c r="C100" s="41"/>
      <c r="D100" s="226" t="s">
        <v>164</v>
      </c>
      <c r="E100" s="41"/>
      <c r="F100" s="227" t="s">
        <v>1049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164</v>
      </c>
      <c r="AU100" s="18" t="s">
        <v>80</v>
      </c>
    </row>
    <row r="101" s="2" customFormat="1" ht="16.5" customHeight="1">
      <c r="A101" s="39"/>
      <c r="B101" s="40"/>
      <c r="C101" s="213" t="s">
        <v>194</v>
      </c>
      <c r="D101" s="213" t="s">
        <v>157</v>
      </c>
      <c r="E101" s="214" t="s">
        <v>1050</v>
      </c>
      <c r="F101" s="215" t="s">
        <v>1051</v>
      </c>
      <c r="G101" s="216" t="s">
        <v>402</v>
      </c>
      <c r="H101" s="217">
        <v>40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157</v>
      </c>
      <c r="AU101" s="224" t="s">
        <v>80</v>
      </c>
      <c r="AY101" s="18" t="s">
        <v>154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170</v>
      </c>
      <c r="BM101" s="224" t="s">
        <v>300</v>
      </c>
    </row>
    <row r="102" s="2" customFormat="1">
      <c r="A102" s="39"/>
      <c r="B102" s="40"/>
      <c r="C102" s="41"/>
      <c r="D102" s="226" t="s">
        <v>164</v>
      </c>
      <c r="E102" s="41"/>
      <c r="F102" s="227" t="s">
        <v>1051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164</v>
      </c>
      <c r="AU102" s="18" t="s">
        <v>80</v>
      </c>
    </row>
    <row r="103" s="2" customFormat="1" ht="16.5" customHeight="1">
      <c r="A103" s="39"/>
      <c r="B103" s="40"/>
      <c r="C103" s="213" t="s">
        <v>199</v>
      </c>
      <c r="D103" s="213" t="s">
        <v>157</v>
      </c>
      <c r="E103" s="214" t="s">
        <v>1052</v>
      </c>
      <c r="F103" s="215" t="s">
        <v>1053</v>
      </c>
      <c r="G103" s="216" t="s">
        <v>402</v>
      </c>
      <c r="H103" s="217">
        <v>9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157</v>
      </c>
      <c r="AU103" s="224" t="s">
        <v>80</v>
      </c>
      <c r="AY103" s="18" t="s">
        <v>154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170</v>
      </c>
      <c r="BM103" s="224" t="s">
        <v>315</v>
      </c>
    </row>
    <row r="104" s="2" customFormat="1">
      <c r="A104" s="39"/>
      <c r="B104" s="40"/>
      <c r="C104" s="41"/>
      <c r="D104" s="226" t="s">
        <v>164</v>
      </c>
      <c r="E104" s="41"/>
      <c r="F104" s="227" t="s">
        <v>1053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164</v>
      </c>
      <c r="AU104" s="18" t="s">
        <v>80</v>
      </c>
    </row>
    <row r="105" s="2" customFormat="1" ht="16.5" customHeight="1">
      <c r="A105" s="39"/>
      <c r="B105" s="40"/>
      <c r="C105" s="213" t="s">
        <v>204</v>
      </c>
      <c r="D105" s="213" t="s">
        <v>157</v>
      </c>
      <c r="E105" s="214" t="s">
        <v>1054</v>
      </c>
      <c r="F105" s="215" t="s">
        <v>1055</v>
      </c>
      <c r="G105" s="216" t="s">
        <v>760</v>
      </c>
      <c r="H105" s="217">
        <v>5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157</v>
      </c>
      <c r="AU105" s="224" t="s">
        <v>80</v>
      </c>
      <c r="AY105" s="18" t="s">
        <v>154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170</v>
      </c>
      <c r="BM105" s="224" t="s">
        <v>326</v>
      </c>
    </row>
    <row r="106" s="2" customFormat="1">
      <c r="A106" s="39"/>
      <c r="B106" s="40"/>
      <c r="C106" s="41"/>
      <c r="D106" s="226" t="s">
        <v>164</v>
      </c>
      <c r="E106" s="41"/>
      <c r="F106" s="227" t="s">
        <v>1055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164</v>
      </c>
      <c r="AU106" s="18" t="s">
        <v>80</v>
      </c>
    </row>
    <row r="107" s="2" customFormat="1" ht="16.5" customHeight="1">
      <c r="A107" s="39"/>
      <c r="B107" s="40"/>
      <c r="C107" s="213" t="s">
        <v>212</v>
      </c>
      <c r="D107" s="213" t="s">
        <v>157</v>
      </c>
      <c r="E107" s="214" t="s">
        <v>1056</v>
      </c>
      <c r="F107" s="215" t="s">
        <v>1057</v>
      </c>
      <c r="G107" s="216" t="s">
        <v>760</v>
      </c>
      <c r="H107" s="217">
        <v>2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157</v>
      </c>
      <c r="AU107" s="224" t="s">
        <v>80</v>
      </c>
      <c r="AY107" s="18" t="s">
        <v>154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170</v>
      </c>
      <c r="BM107" s="224" t="s">
        <v>336</v>
      </c>
    </row>
    <row r="108" s="2" customFormat="1">
      <c r="A108" s="39"/>
      <c r="B108" s="40"/>
      <c r="C108" s="41"/>
      <c r="D108" s="226" t="s">
        <v>164</v>
      </c>
      <c r="E108" s="41"/>
      <c r="F108" s="227" t="s">
        <v>1057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164</v>
      </c>
      <c r="AU108" s="18" t="s">
        <v>80</v>
      </c>
    </row>
    <row r="109" s="2" customFormat="1" ht="16.5" customHeight="1">
      <c r="A109" s="39"/>
      <c r="B109" s="40"/>
      <c r="C109" s="213" t="s">
        <v>286</v>
      </c>
      <c r="D109" s="213" t="s">
        <v>157</v>
      </c>
      <c r="E109" s="214" t="s">
        <v>1058</v>
      </c>
      <c r="F109" s="215" t="s">
        <v>1059</v>
      </c>
      <c r="G109" s="216" t="s">
        <v>760</v>
      </c>
      <c r="H109" s="217">
        <v>2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157</v>
      </c>
      <c r="AU109" s="224" t="s">
        <v>80</v>
      </c>
      <c r="AY109" s="18" t="s">
        <v>154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170</v>
      </c>
      <c r="BM109" s="224" t="s">
        <v>352</v>
      </c>
    </row>
    <row r="110" s="2" customFormat="1">
      <c r="A110" s="39"/>
      <c r="B110" s="40"/>
      <c r="C110" s="41"/>
      <c r="D110" s="226" t="s">
        <v>164</v>
      </c>
      <c r="E110" s="41"/>
      <c r="F110" s="227" t="s">
        <v>1059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164</v>
      </c>
      <c r="AU110" s="18" t="s">
        <v>80</v>
      </c>
    </row>
    <row r="111" s="2" customFormat="1" ht="16.5" customHeight="1">
      <c r="A111" s="39"/>
      <c r="B111" s="40"/>
      <c r="C111" s="213" t="s">
        <v>294</v>
      </c>
      <c r="D111" s="213" t="s">
        <v>157</v>
      </c>
      <c r="E111" s="214" t="s">
        <v>1060</v>
      </c>
      <c r="F111" s="215" t="s">
        <v>1061</v>
      </c>
      <c r="G111" s="216" t="s">
        <v>760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157</v>
      </c>
      <c r="AU111" s="224" t="s">
        <v>80</v>
      </c>
      <c r="AY111" s="18" t="s">
        <v>154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170</v>
      </c>
      <c r="BM111" s="224" t="s">
        <v>365</v>
      </c>
    </row>
    <row r="112" s="2" customFormat="1">
      <c r="A112" s="39"/>
      <c r="B112" s="40"/>
      <c r="C112" s="41"/>
      <c r="D112" s="226" t="s">
        <v>164</v>
      </c>
      <c r="E112" s="41"/>
      <c r="F112" s="227" t="s">
        <v>1061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164</v>
      </c>
      <c r="AU112" s="18" t="s">
        <v>80</v>
      </c>
    </row>
    <row r="113" s="2" customFormat="1" ht="16.5" customHeight="1">
      <c r="A113" s="39"/>
      <c r="B113" s="40"/>
      <c r="C113" s="213" t="s">
        <v>300</v>
      </c>
      <c r="D113" s="213" t="s">
        <v>157</v>
      </c>
      <c r="E113" s="214" t="s">
        <v>1062</v>
      </c>
      <c r="F113" s="215" t="s">
        <v>1063</v>
      </c>
      <c r="G113" s="216" t="s">
        <v>760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157</v>
      </c>
      <c r="AU113" s="224" t="s">
        <v>80</v>
      </c>
      <c r="AY113" s="18" t="s">
        <v>154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170</v>
      </c>
      <c r="BM113" s="224" t="s">
        <v>377</v>
      </c>
    </row>
    <row r="114" s="2" customFormat="1">
      <c r="A114" s="39"/>
      <c r="B114" s="40"/>
      <c r="C114" s="41"/>
      <c r="D114" s="226" t="s">
        <v>164</v>
      </c>
      <c r="E114" s="41"/>
      <c r="F114" s="227" t="s">
        <v>1063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164</v>
      </c>
      <c r="AU114" s="18" t="s">
        <v>80</v>
      </c>
    </row>
    <row r="115" s="2" customFormat="1" ht="16.5" customHeight="1">
      <c r="A115" s="39"/>
      <c r="B115" s="40"/>
      <c r="C115" s="213" t="s">
        <v>307</v>
      </c>
      <c r="D115" s="213" t="s">
        <v>157</v>
      </c>
      <c r="E115" s="214" t="s">
        <v>1064</v>
      </c>
      <c r="F115" s="215" t="s">
        <v>1065</v>
      </c>
      <c r="G115" s="216" t="s">
        <v>493</v>
      </c>
      <c r="H115" s="217">
        <v>8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157</v>
      </c>
      <c r="AU115" s="224" t="s">
        <v>80</v>
      </c>
      <c r="AY115" s="18" t="s">
        <v>154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170</v>
      </c>
      <c r="BM115" s="224" t="s">
        <v>392</v>
      </c>
    </row>
    <row r="116" s="2" customFormat="1">
      <c r="A116" s="39"/>
      <c r="B116" s="40"/>
      <c r="C116" s="41"/>
      <c r="D116" s="226" t="s">
        <v>164</v>
      </c>
      <c r="E116" s="41"/>
      <c r="F116" s="227" t="s">
        <v>1065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164</v>
      </c>
      <c r="AU116" s="18" t="s">
        <v>80</v>
      </c>
    </row>
    <row r="117" s="2" customFormat="1" ht="16.5" customHeight="1">
      <c r="A117" s="39"/>
      <c r="B117" s="40"/>
      <c r="C117" s="213" t="s">
        <v>315</v>
      </c>
      <c r="D117" s="213" t="s">
        <v>157</v>
      </c>
      <c r="E117" s="214" t="s">
        <v>1066</v>
      </c>
      <c r="F117" s="215" t="s">
        <v>1067</v>
      </c>
      <c r="G117" s="216" t="s">
        <v>235</v>
      </c>
      <c r="H117" s="217">
        <v>0.40000000000000002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170</v>
      </c>
      <c r="AT117" s="224" t="s">
        <v>157</v>
      </c>
      <c r="AU117" s="224" t="s">
        <v>80</v>
      </c>
      <c r="AY117" s="18" t="s">
        <v>154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170</v>
      </c>
      <c r="BM117" s="224" t="s">
        <v>407</v>
      </c>
    </row>
    <row r="118" s="2" customFormat="1">
      <c r="A118" s="39"/>
      <c r="B118" s="40"/>
      <c r="C118" s="41"/>
      <c r="D118" s="226" t="s">
        <v>164</v>
      </c>
      <c r="E118" s="41"/>
      <c r="F118" s="227" t="s">
        <v>1067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164</v>
      </c>
      <c r="AU118" s="18" t="s">
        <v>80</v>
      </c>
    </row>
    <row r="119" s="12" customFormat="1" ht="25.92" customHeight="1">
      <c r="A119" s="12"/>
      <c r="B119" s="197"/>
      <c r="C119" s="198"/>
      <c r="D119" s="199" t="s">
        <v>71</v>
      </c>
      <c r="E119" s="200" t="s">
        <v>1068</v>
      </c>
      <c r="F119" s="200" t="s">
        <v>1068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SUM(P120:P133)</f>
        <v>0</v>
      </c>
      <c r="Q119" s="205"/>
      <c r="R119" s="206">
        <f>SUM(R120:R133)</f>
        <v>0</v>
      </c>
      <c r="S119" s="205"/>
      <c r="T119" s="207">
        <f>SUM(T120:T133)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80</v>
      </c>
      <c r="AT119" s="209" t="s">
        <v>71</v>
      </c>
      <c r="AU119" s="209" t="s">
        <v>72</v>
      </c>
      <c r="AY119" s="208" t="s">
        <v>154</v>
      </c>
      <c r="BK119" s="210">
        <f>SUM(BK120:BK133)</f>
        <v>0</v>
      </c>
    </row>
    <row r="120" s="2" customFormat="1" ht="16.5" customHeight="1">
      <c r="A120" s="39"/>
      <c r="B120" s="40"/>
      <c r="C120" s="213" t="s">
        <v>8</v>
      </c>
      <c r="D120" s="213" t="s">
        <v>157</v>
      </c>
      <c r="E120" s="214" t="s">
        <v>1069</v>
      </c>
      <c r="F120" s="215" t="s">
        <v>1070</v>
      </c>
      <c r="G120" s="216" t="s">
        <v>760</v>
      </c>
      <c r="H120" s="217">
        <v>54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157</v>
      </c>
      <c r="AU120" s="224" t="s">
        <v>80</v>
      </c>
      <c r="AY120" s="18" t="s">
        <v>154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170</v>
      </c>
      <c r="BM120" s="224" t="s">
        <v>419</v>
      </c>
    </row>
    <row r="121" s="2" customFormat="1">
      <c r="A121" s="39"/>
      <c r="B121" s="40"/>
      <c r="C121" s="41"/>
      <c r="D121" s="226" t="s">
        <v>164</v>
      </c>
      <c r="E121" s="41"/>
      <c r="F121" s="227" t="s">
        <v>1070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164</v>
      </c>
      <c r="AU121" s="18" t="s">
        <v>80</v>
      </c>
    </row>
    <row r="122" s="2" customFormat="1" ht="16.5" customHeight="1">
      <c r="A122" s="39"/>
      <c r="B122" s="40"/>
      <c r="C122" s="213" t="s">
        <v>326</v>
      </c>
      <c r="D122" s="213" t="s">
        <v>157</v>
      </c>
      <c r="E122" s="214" t="s">
        <v>1071</v>
      </c>
      <c r="F122" s="215" t="s">
        <v>1072</v>
      </c>
      <c r="G122" s="216" t="s">
        <v>760</v>
      </c>
      <c r="H122" s="217">
        <v>28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157</v>
      </c>
      <c r="AU122" s="224" t="s">
        <v>80</v>
      </c>
      <c r="AY122" s="18" t="s">
        <v>154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170</v>
      </c>
      <c r="BM122" s="224" t="s">
        <v>434</v>
      </c>
    </row>
    <row r="123" s="2" customFormat="1">
      <c r="A123" s="39"/>
      <c r="B123" s="40"/>
      <c r="C123" s="41"/>
      <c r="D123" s="226" t="s">
        <v>164</v>
      </c>
      <c r="E123" s="41"/>
      <c r="F123" s="227" t="s">
        <v>1072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164</v>
      </c>
      <c r="AU123" s="18" t="s">
        <v>80</v>
      </c>
    </row>
    <row r="124" s="2" customFormat="1" ht="16.5" customHeight="1">
      <c r="A124" s="39"/>
      <c r="B124" s="40"/>
      <c r="C124" s="213" t="s">
        <v>330</v>
      </c>
      <c r="D124" s="213" t="s">
        <v>157</v>
      </c>
      <c r="E124" s="214" t="s">
        <v>1073</v>
      </c>
      <c r="F124" s="215" t="s">
        <v>1074</v>
      </c>
      <c r="G124" s="216" t="s">
        <v>760</v>
      </c>
      <c r="H124" s="217">
        <v>4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157</v>
      </c>
      <c r="AU124" s="224" t="s">
        <v>80</v>
      </c>
      <c r="AY124" s="18" t="s">
        <v>154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170</v>
      </c>
      <c r="BM124" s="224" t="s">
        <v>447</v>
      </c>
    </row>
    <row r="125" s="2" customFormat="1">
      <c r="A125" s="39"/>
      <c r="B125" s="40"/>
      <c r="C125" s="41"/>
      <c r="D125" s="226" t="s">
        <v>164</v>
      </c>
      <c r="E125" s="41"/>
      <c r="F125" s="227" t="s">
        <v>1074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164</v>
      </c>
      <c r="AU125" s="18" t="s">
        <v>80</v>
      </c>
    </row>
    <row r="126" s="2" customFormat="1" ht="16.5" customHeight="1">
      <c r="A126" s="39"/>
      <c r="B126" s="40"/>
      <c r="C126" s="213" t="s">
        <v>336</v>
      </c>
      <c r="D126" s="213" t="s">
        <v>157</v>
      </c>
      <c r="E126" s="214" t="s">
        <v>1058</v>
      </c>
      <c r="F126" s="215" t="s">
        <v>1059</v>
      </c>
      <c r="G126" s="216" t="s">
        <v>760</v>
      </c>
      <c r="H126" s="217">
        <v>4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170</v>
      </c>
      <c r="AT126" s="224" t="s">
        <v>157</v>
      </c>
      <c r="AU126" s="224" t="s">
        <v>80</v>
      </c>
      <c r="AY126" s="18" t="s">
        <v>154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170</v>
      </c>
      <c r="BM126" s="224" t="s">
        <v>461</v>
      </c>
    </row>
    <row r="127" s="2" customFormat="1">
      <c r="A127" s="39"/>
      <c r="B127" s="40"/>
      <c r="C127" s="41"/>
      <c r="D127" s="226" t="s">
        <v>164</v>
      </c>
      <c r="E127" s="41"/>
      <c r="F127" s="227" t="s">
        <v>1059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164</v>
      </c>
      <c r="AU127" s="18" t="s">
        <v>80</v>
      </c>
    </row>
    <row r="128" s="2" customFormat="1" ht="16.5" customHeight="1">
      <c r="A128" s="39"/>
      <c r="B128" s="40"/>
      <c r="C128" s="213" t="s">
        <v>344</v>
      </c>
      <c r="D128" s="213" t="s">
        <v>157</v>
      </c>
      <c r="E128" s="214" t="s">
        <v>1060</v>
      </c>
      <c r="F128" s="215" t="s">
        <v>1061</v>
      </c>
      <c r="G128" s="216" t="s">
        <v>760</v>
      </c>
      <c r="H128" s="217">
        <v>2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170</v>
      </c>
      <c r="AT128" s="224" t="s">
        <v>157</v>
      </c>
      <c r="AU128" s="224" t="s">
        <v>80</v>
      </c>
      <c r="AY128" s="18" t="s">
        <v>154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170</v>
      </c>
      <c r="BM128" s="224" t="s">
        <v>478</v>
      </c>
    </row>
    <row r="129" s="2" customFormat="1">
      <c r="A129" s="39"/>
      <c r="B129" s="40"/>
      <c r="C129" s="41"/>
      <c r="D129" s="226" t="s">
        <v>164</v>
      </c>
      <c r="E129" s="41"/>
      <c r="F129" s="227" t="s">
        <v>1061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164</v>
      </c>
      <c r="AU129" s="18" t="s">
        <v>80</v>
      </c>
    </row>
    <row r="130" s="2" customFormat="1" ht="16.5" customHeight="1">
      <c r="A130" s="39"/>
      <c r="B130" s="40"/>
      <c r="C130" s="213" t="s">
        <v>352</v>
      </c>
      <c r="D130" s="213" t="s">
        <v>157</v>
      </c>
      <c r="E130" s="214" t="s">
        <v>1064</v>
      </c>
      <c r="F130" s="215" t="s">
        <v>1065</v>
      </c>
      <c r="G130" s="216" t="s">
        <v>493</v>
      </c>
      <c r="H130" s="217">
        <v>10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170</v>
      </c>
      <c r="AT130" s="224" t="s">
        <v>157</v>
      </c>
      <c r="AU130" s="224" t="s">
        <v>80</v>
      </c>
      <c r="AY130" s="18" t="s">
        <v>154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170</v>
      </c>
      <c r="BM130" s="224" t="s">
        <v>490</v>
      </c>
    </row>
    <row r="131" s="2" customFormat="1">
      <c r="A131" s="39"/>
      <c r="B131" s="40"/>
      <c r="C131" s="41"/>
      <c r="D131" s="226" t="s">
        <v>164</v>
      </c>
      <c r="E131" s="41"/>
      <c r="F131" s="227" t="s">
        <v>1065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164</v>
      </c>
      <c r="AU131" s="18" t="s">
        <v>80</v>
      </c>
    </row>
    <row r="132" s="2" customFormat="1" ht="16.5" customHeight="1">
      <c r="A132" s="39"/>
      <c r="B132" s="40"/>
      <c r="C132" s="213" t="s">
        <v>7</v>
      </c>
      <c r="D132" s="213" t="s">
        <v>157</v>
      </c>
      <c r="E132" s="214" t="s">
        <v>1066</v>
      </c>
      <c r="F132" s="215" t="s">
        <v>1067</v>
      </c>
      <c r="G132" s="216" t="s">
        <v>235</v>
      </c>
      <c r="H132" s="217">
        <v>0.5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170</v>
      </c>
      <c r="AT132" s="224" t="s">
        <v>157</v>
      </c>
      <c r="AU132" s="224" t="s">
        <v>80</v>
      </c>
      <c r="AY132" s="18" t="s">
        <v>154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170</v>
      </c>
      <c r="BM132" s="224" t="s">
        <v>504</v>
      </c>
    </row>
    <row r="133" s="2" customFormat="1">
      <c r="A133" s="39"/>
      <c r="B133" s="40"/>
      <c r="C133" s="41"/>
      <c r="D133" s="226" t="s">
        <v>164</v>
      </c>
      <c r="E133" s="41"/>
      <c r="F133" s="227" t="s">
        <v>1067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164</v>
      </c>
      <c r="AU133" s="18" t="s">
        <v>80</v>
      </c>
    </row>
    <row r="134" s="12" customFormat="1" ht="25.92" customHeight="1">
      <c r="A134" s="12"/>
      <c r="B134" s="197"/>
      <c r="C134" s="198"/>
      <c r="D134" s="199" t="s">
        <v>71</v>
      </c>
      <c r="E134" s="200" t="s">
        <v>994</v>
      </c>
      <c r="F134" s="200" t="s">
        <v>994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SUM(P135:P142)</f>
        <v>0</v>
      </c>
      <c r="Q134" s="205"/>
      <c r="R134" s="206">
        <f>SUM(R135:R142)</f>
        <v>0</v>
      </c>
      <c r="S134" s="205"/>
      <c r="T134" s="207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80</v>
      </c>
      <c r="AT134" s="209" t="s">
        <v>71</v>
      </c>
      <c r="AU134" s="209" t="s">
        <v>72</v>
      </c>
      <c r="AY134" s="208" t="s">
        <v>154</v>
      </c>
      <c r="BK134" s="210">
        <f>SUM(BK135:BK142)</f>
        <v>0</v>
      </c>
    </row>
    <row r="135" s="2" customFormat="1" ht="16.5" customHeight="1">
      <c r="A135" s="39"/>
      <c r="B135" s="40"/>
      <c r="C135" s="213" t="s">
        <v>365</v>
      </c>
      <c r="D135" s="213" t="s">
        <v>157</v>
      </c>
      <c r="E135" s="214" t="s">
        <v>959</v>
      </c>
      <c r="F135" s="215" t="s">
        <v>960</v>
      </c>
      <c r="G135" s="216" t="s">
        <v>760</v>
      </c>
      <c r="H135" s="217">
        <v>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170</v>
      </c>
      <c r="AT135" s="224" t="s">
        <v>157</v>
      </c>
      <c r="AU135" s="224" t="s">
        <v>80</v>
      </c>
      <c r="AY135" s="18" t="s">
        <v>154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170</v>
      </c>
      <c r="BM135" s="224" t="s">
        <v>517</v>
      </c>
    </row>
    <row r="136" s="2" customFormat="1">
      <c r="A136" s="39"/>
      <c r="B136" s="40"/>
      <c r="C136" s="41"/>
      <c r="D136" s="226" t="s">
        <v>164</v>
      </c>
      <c r="E136" s="41"/>
      <c r="F136" s="227" t="s">
        <v>960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164</v>
      </c>
      <c r="AU136" s="18" t="s">
        <v>80</v>
      </c>
    </row>
    <row r="137" s="2" customFormat="1" ht="16.5" customHeight="1">
      <c r="A137" s="39"/>
      <c r="B137" s="40"/>
      <c r="C137" s="213" t="s">
        <v>371</v>
      </c>
      <c r="D137" s="213" t="s">
        <v>157</v>
      </c>
      <c r="E137" s="214" t="s">
        <v>1075</v>
      </c>
      <c r="F137" s="215" t="s">
        <v>997</v>
      </c>
      <c r="G137" s="216" t="s">
        <v>760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157</v>
      </c>
      <c r="AU137" s="224" t="s">
        <v>80</v>
      </c>
      <c r="AY137" s="18" t="s">
        <v>154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170</v>
      </c>
      <c r="BM137" s="224" t="s">
        <v>535</v>
      </c>
    </row>
    <row r="138" s="2" customFormat="1">
      <c r="A138" s="39"/>
      <c r="B138" s="40"/>
      <c r="C138" s="41"/>
      <c r="D138" s="226" t="s">
        <v>164</v>
      </c>
      <c r="E138" s="41"/>
      <c r="F138" s="227" t="s">
        <v>962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164</v>
      </c>
      <c r="AU138" s="18" t="s">
        <v>80</v>
      </c>
    </row>
    <row r="139" s="2" customFormat="1" ht="16.5" customHeight="1">
      <c r="A139" s="39"/>
      <c r="B139" s="40"/>
      <c r="C139" s="213" t="s">
        <v>377</v>
      </c>
      <c r="D139" s="213" t="s">
        <v>157</v>
      </c>
      <c r="E139" s="214" t="s">
        <v>963</v>
      </c>
      <c r="F139" s="215" t="s">
        <v>879</v>
      </c>
      <c r="G139" s="216" t="s">
        <v>760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170</v>
      </c>
      <c r="AT139" s="224" t="s">
        <v>157</v>
      </c>
      <c r="AU139" s="224" t="s">
        <v>80</v>
      </c>
      <c r="AY139" s="18" t="s">
        <v>154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170</v>
      </c>
      <c r="BM139" s="224" t="s">
        <v>549</v>
      </c>
    </row>
    <row r="140" s="2" customFormat="1">
      <c r="A140" s="39"/>
      <c r="B140" s="40"/>
      <c r="C140" s="41"/>
      <c r="D140" s="226" t="s">
        <v>164</v>
      </c>
      <c r="E140" s="41"/>
      <c r="F140" s="227" t="s">
        <v>879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164</v>
      </c>
      <c r="AU140" s="18" t="s">
        <v>80</v>
      </c>
    </row>
    <row r="141" s="2" customFormat="1" ht="16.5" customHeight="1">
      <c r="A141" s="39"/>
      <c r="B141" s="40"/>
      <c r="C141" s="213" t="s">
        <v>385</v>
      </c>
      <c r="D141" s="213" t="s">
        <v>157</v>
      </c>
      <c r="E141" s="214" t="s">
        <v>1076</v>
      </c>
      <c r="F141" s="215" t="s">
        <v>967</v>
      </c>
      <c r="G141" s="216" t="s">
        <v>19</v>
      </c>
      <c r="H141" s="217">
        <v>0.040000000000000001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170</v>
      </c>
      <c r="AT141" s="224" t="s">
        <v>157</v>
      </c>
      <c r="AU141" s="224" t="s">
        <v>80</v>
      </c>
      <c r="AY141" s="18" t="s">
        <v>154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170</v>
      </c>
      <c r="BM141" s="224" t="s">
        <v>563</v>
      </c>
    </row>
    <row r="142" s="2" customFormat="1">
      <c r="A142" s="39"/>
      <c r="B142" s="40"/>
      <c r="C142" s="41"/>
      <c r="D142" s="226" t="s">
        <v>164</v>
      </c>
      <c r="E142" s="41"/>
      <c r="F142" s="227" t="s">
        <v>967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164</v>
      </c>
      <c r="AU142" s="18" t="s">
        <v>80</v>
      </c>
    </row>
    <row r="143" s="12" customFormat="1" ht="25.92" customHeight="1">
      <c r="A143" s="12"/>
      <c r="B143" s="197"/>
      <c r="C143" s="198"/>
      <c r="D143" s="199" t="s">
        <v>71</v>
      </c>
      <c r="E143" s="200" t="s">
        <v>151</v>
      </c>
      <c r="F143" s="200" t="s">
        <v>151</v>
      </c>
      <c r="G143" s="198"/>
      <c r="H143" s="198"/>
      <c r="I143" s="201"/>
      <c r="J143" s="202">
        <f>BK143</f>
        <v>0</v>
      </c>
      <c r="K143" s="198"/>
      <c r="L143" s="203"/>
      <c r="M143" s="204"/>
      <c r="N143" s="205"/>
      <c r="O143" s="205"/>
      <c r="P143" s="206">
        <f>SUM(P144:P149)</f>
        <v>0</v>
      </c>
      <c r="Q143" s="205"/>
      <c r="R143" s="206">
        <f>SUM(R144:R149)</f>
        <v>0</v>
      </c>
      <c r="S143" s="205"/>
      <c r="T143" s="20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153</v>
      </c>
      <c r="AT143" s="209" t="s">
        <v>71</v>
      </c>
      <c r="AU143" s="209" t="s">
        <v>72</v>
      </c>
      <c r="AY143" s="208" t="s">
        <v>154</v>
      </c>
      <c r="BK143" s="210">
        <f>SUM(BK144:BK149)</f>
        <v>0</v>
      </c>
    </row>
    <row r="144" s="2" customFormat="1" ht="16.5" customHeight="1">
      <c r="A144" s="39"/>
      <c r="B144" s="40"/>
      <c r="C144" s="213" t="s">
        <v>392</v>
      </c>
      <c r="D144" s="213" t="s">
        <v>157</v>
      </c>
      <c r="E144" s="214" t="s">
        <v>1077</v>
      </c>
      <c r="F144" s="215" t="s">
        <v>969</v>
      </c>
      <c r="G144" s="216" t="s">
        <v>760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170</v>
      </c>
      <c r="AT144" s="224" t="s">
        <v>157</v>
      </c>
      <c r="AU144" s="224" t="s">
        <v>80</v>
      </c>
      <c r="AY144" s="18" t="s">
        <v>154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170</v>
      </c>
      <c r="BM144" s="224" t="s">
        <v>577</v>
      </c>
    </row>
    <row r="145" s="2" customFormat="1">
      <c r="A145" s="39"/>
      <c r="B145" s="40"/>
      <c r="C145" s="41"/>
      <c r="D145" s="226" t="s">
        <v>164</v>
      </c>
      <c r="E145" s="41"/>
      <c r="F145" s="227" t="s">
        <v>969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164</v>
      </c>
      <c r="AU145" s="18" t="s">
        <v>80</v>
      </c>
    </row>
    <row r="146" s="2" customFormat="1" ht="16.5" customHeight="1">
      <c r="A146" s="39"/>
      <c r="B146" s="40"/>
      <c r="C146" s="213" t="s">
        <v>399</v>
      </c>
      <c r="D146" s="213" t="s">
        <v>157</v>
      </c>
      <c r="E146" s="214" t="s">
        <v>1078</v>
      </c>
      <c r="F146" s="215" t="s">
        <v>894</v>
      </c>
      <c r="G146" s="216" t="s">
        <v>160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170</v>
      </c>
      <c r="AT146" s="224" t="s">
        <v>157</v>
      </c>
      <c r="AU146" s="224" t="s">
        <v>80</v>
      </c>
      <c r="AY146" s="18" t="s">
        <v>154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170</v>
      </c>
      <c r="BM146" s="224" t="s">
        <v>589</v>
      </c>
    </row>
    <row r="147" s="2" customFormat="1">
      <c r="A147" s="39"/>
      <c r="B147" s="40"/>
      <c r="C147" s="41"/>
      <c r="D147" s="226" t="s">
        <v>164</v>
      </c>
      <c r="E147" s="41"/>
      <c r="F147" s="227" t="s">
        <v>894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164</v>
      </c>
      <c r="AU147" s="18" t="s">
        <v>80</v>
      </c>
    </row>
    <row r="148" s="2" customFormat="1" ht="16.5" customHeight="1">
      <c r="A148" s="39"/>
      <c r="B148" s="40"/>
      <c r="C148" s="213" t="s">
        <v>407</v>
      </c>
      <c r="D148" s="213" t="s">
        <v>157</v>
      </c>
      <c r="E148" s="214" t="s">
        <v>1079</v>
      </c>
      <c r="F148" s="215" t="s">
        <v>897</v>
      </c>
      <c r="G148" s="216" t="s">
        <v>160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170</v>
      </c>
      <c r="AT148" s="224" t="s">
        <v>157</v>
      </c>
      <c r="AU148" s="224" t="s">
        <v>80</v>
      </c>
      <c r="AY148" s="18" t="s">
        <v>154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170</v>
      </c>
      <c r="BM148" s="224" t="s">
        <v>603</v>
      </c>
    </row>
    <row r="149" s="2" customFormat="1">
      <c r="A149" s="39"/>
      <c r="B149" s="40"/>
      <c r="C149" s="41"/>
      <c r="D149" s="226" t="s">
        <v>164</v>
      </c>
      <c r="E149" s="41"/>
      <c r="F149" s="227" t="s">
        <v>897</v>
      </c>
      <c r="G149" s="41"/>
      <c r="H149" s="41"/>
      <c r="I149" s="228"/>
      <c r="J149" s="41"/>
      <c r="K149" s="41"/>
      <c r="L149" s="45"/>
      <c r="M149" s="265"/>
      <c r="N149" s="266"/>
      <c r="O149" s="267"/>
      <c r="P149" s="267"/>
      <c r="Q149" s="267"/>
      <c r="R149" s="267"/>
      <c r="S149" s="267"/>
      <c r="T149" s="268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164</v>
      </c>
      <c r="AU149" s="18" t="s">
        <v>80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l+PG+Rq65uijqGlwbRU1uCs9q6t1Ma9ls1hiZ8OEJIpz2uoYgDC9cVSxyTsOWBUtikSSiX1bqhgisixWf83UXQ==" hashValue="1MJFXIHrb8SEmJSDeq/4+DwWKRCl5UyDjZxnnZbXjDwPj9YQrcneiSFY2F2bCveI1ofYgrGNOg0wyov52QOSww==" algorithmName="SHA-512" password="CC35"/>
  <autoFilter ref="C88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2022-03-14T13:25:06Z</dcterms:created>
  <dcterms:modified xsi:type="dcterms:W3CDTF">2022-03-14T13:25:18Z</dcterms:modified>
</cp:coreProperties>
</file>